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fileSharing userName="Stéphane ROLLAND" algorithmName="SHA-512" hashValue="pptEwObA7LW//h+2VQ2Wa1hBqzE3P12OsQ8uwF+0gJuTdqU1DoOXX1o6UE1eRQQfkdI2Na/1ZkpQ1L6u79XPTw==" saltValue="lNtqA176BJRBN6KgosfiyA==" spinCount="10000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éléchargements\"/>
    </mc:Choice>
  </mc:AlternateContent>
  <xr:revisionPtr revIDLastSave="0" documentId="8_{6D5F8772-BC69-4BDE-907D-B13FB64319E8}" xr6:coauthVersionLast="47" xr6:coauthVersionMax="47" xr10:uidLastSave="{00000000-0000-0000-0000-000000000000}"/>
  <bookViews>
    <workbookView xWindow="28680" yWindow="-120" windowWidth="29040" windowHeight="15720" xr2:uid="{4595677A-0A02-4069-8F2C-1430B9811C39}"/>
  </bookViews>
  <sheets>
    <sheet name="Facture" sheetId="1" r:id="rId1"/>
    <sheet name="cash back" sheetId="2" r:id="rId2"/>
    <sheet name="menu" sheetId="3" r:id="rId3"/>
    <sheet name="Acha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" i="4" l="1"/>
  <c r="G10" i="4"/>
  <c r="H10" i="4"/>
  <c r="F9" i="4"/>
  <c r="G9" i="4"/>
  <c r="H9" i="4"/>
  <c r="F5" i="4"/>
  <c r="G5" i="4"/>
  <c r="H5" i="4"/>
  <c r="I5" i="4"/>
  <c r="G4" i="4"/>
  <c r="H4" i="4"/>
  <c r="I4" i="4"/>
  <c r="F4" i="4"/>
  <c r="D8" i="3"/>
  <c r="H10" i="2" a="1"/>
  <c r="H10" i="2" s="1"/>
  <c r="H11" i="2" a="1"/>
  <c r="H11" i="2" s="1"/>
  <c r="H12" i="2" a="1"/>
  <c r="H12" i="2"/>
  <c r="H13" i="2" a="1"/>
  <c r="H13" i="2" s="1"/>
  <c r="H14" i="2" a="1"/>
  <c r="H14" i="2"/>
  <c r="H15" i="2" a="1"/>
  <c r="H15" i="2" s="1"/>
  <c r="H16" i="2" a="1"/>
  <c r="H16" i="2" s="1"/>
  <c r="H17" i="2" a="1"/>
  <c r="H17" i="2" s="1"/>
  <c r="H18" i="2" a="1"/>
  <c r="H18" i="2"/>
  <c r="H19" i="2" a="1"/>
  <c r="H19" i="2"/>
  <c r="H20" i="2" a="1"/>
  <c r="H20" i="2" s="1"/>
  <c r="H21" i="2" a="1"/>
  <c r="H21" i="2" s="1"/>
  <c r="H22" i="2" a="1"/>
  <c r="H22" i="2" s="1"/>
  <c r="H23" i="2" a="1"/>
  <c r="H23" i="2" s="1"/>
  <c r="H24" i="2" a="1"/>
  <c r="H24" i="2"/>
  <c r="E28" i="1" l="1"/>
  <c r="G28" i="1"/>
  <c r="D20" i="1"/>
  <c r="D21" i="1"/>
  <c r="D22" i="1"/>
  <c r="D23" i="1"/>
  <c r="D24" i="1"/>
  <c r="D25" i="1"/>
  <c r="D26" i="1"/>
  <c r="D27" i="1"/>
  <c r="F20" i="1"/>
  <c r="F21" i="1"/>
  <c r="F22" i="1"/>
  <c r="F23" i="1"/>
  <c r="F24" i="1"/>
  <c r="F25" i="1"/>
  <c r="F26" i="1"/>
  <c r="F27" i="1"/>
  <c r="H20" i="1"/>
  <c r="H21" i="1"/>
  <c r="H22" i="1"/>
  <c r="H23" i="1"/>
  <c r="H24" i="1"/>
  <c r="H25" i="1"/>
  <c r="H26" i="1"/>
  <c r="H27" i="1"/>
  <c r="I20" i="1" l="1"/>
  <c r="J20" i="1" s="1"/>
  <c r="I24" i="1"/>
  <c r="J24" i="1" s="1"/>
  <c r="I23" i="1"/>
  <c r="J23" i="1" s="1"/>
  <c r="I26" i="1"/>
  <c r="J26" i="1" s="1"/>
  <c r="I25" i="1"/>
  <c r="J25" i="1" s="1"/>
  <c r="I27" i="1"/>
  <c r="J27" i="1" s="1"/>
  <c r="I22" i="1"/>
  <c r="J22" i="1" s="1"/>
  <c r="I21" i="1"/>
  <c r="J21" i="1" s="1"/>
  <c r="H28" i="1"/>
  <c r="F28" i="1"/>
  <c r="J28" i="1" l="1"/>
  <c r="J30" i="1" s="1"/>
  <c r="I28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<sst xmlns="http://schemas.openxmlformats.org/spreadsheetml/2006/main" count="501" uniqueCount="216">
  <si>
    <t>Date</t>
  </si>
  <si>
    <t>Prestation</t>
  </si>
  <si>
    <t>Qté</t>
  </si>
  <si>
    <t>Remise</t>
  </si>
  <si>
    <t>TVA</t>
  </si>
  <si>
    <t>code TVA</t>
  </si>
  <si>
    <t>Prix Unitaire Hors Taxe</t>
  </si>
  <si>
    <t>Prix Unitaire TTC</t>
  </si>
  <si>
    <t>Total</t>
  </si>
  <si>
    <t>Code presta</t>
  </si>
  <si>
    <t>D</t>
  </si>
  <si>
    <t>H</t>
  </si>
  <si>
    <t>A</t>
  </si>
  <si>
    <t>Prestations</t>
  </si>
  <si>
    <t>Demi-pension</t>
  </si>
  <si>
    <t>Taxe de séjour</t>
  </si>
  <si>
    <t>Total :</t>
  </si>
  <si>
    <t>Net à payer :</t>
  </si>
  <si>
    <t>Déjà versé :</t>
  </si>
  <si>
    <t>Chambre double</t>
  </si>
  <si>
    <t>Petit Déjeuner</t>
  </si>
  <si>
    <t>BAR1</t>
  </si>
  <si>
    <t>BAR2</t>
  </si>
  <si>
    <t>BAR3</t>
  </si>
  <si>
    <t>BAR4</t>
  </si>
  <si>
    <t>Boisson chaude</t>
  </si>
  <si>
    <t>Boisson fraiche non alcolisée</t>
  </si>
  <si>
    <t>Boisson alcolisée</t>
  </si>
  <si>
    <t>Encas, sandwich</t>
  </si>
  <si>
    <t>HYG1</t>
  </si>
  <si>
    <t>CHS1</t>
  </si>
  <si>
    <t>CHD1</t>
  </si>
  <si>
    <t>DMP1</t>
  </si>
  <si>
    <t>PDJ1</t>
  </si>
  <si>
    <t>TDS1</t>
  </si>
  <si>
    <t>Trousse de toilette</t>
  </si>
  <si>
    <t>CAN1</t>
  </si>
  <si>
    <t>Canal +</t>
  </si>
  <si>
    <t>Remise unitaire</t>
  </si>
  <si>
    <t>Chambre simple</t>
  </si>
  <si>
    <t>Ines</t>
  </si>
  <si>
    <t>PERRET</t>
  </si>
  <si>
    <t>Ludivine</t>
  </si>
  <si>
    <t>ENFANT</t>
  </si>
  <si>
    <t>Jade</t>
  </si>
  <si>
    <t>DERALIDET</t>
  </si>
  <si>
    <t>Fanny</t>
  </si>
  <si>
    <t>HOBART</t>
  </si>
  <si>
    <t>Donna</t>
  </si>
  <si>
    <t>LEDOC</t>
  </si>
  <si>
    <t>Ackim</t>
  </si>
  <si>
    <t>AINERVE</t>
  </si>
  <si>
    <t>Nicole</t>
  </si>
  <si>
    <t>NICLOUX</t>
  </si>
  <si>
    <t>Abib</t>
  </si>
  <si>
    <t>OPLOULA</t>
  </si>
  <si>
    <t>Paula</t>
  </si>
  <si>
    <t>ROHID</t>
  </si>
  <si>
    <t>Ivana</t>
  </si>
  <si>
    <t>TOUVA</t>
  </si>
  <si>
    <t>Robin</t>
  </si>
  <si>
    <t>DIDON</t>
  </si>
  <si>
    <t>Eric</t>
  </si>
  <si>
    <t>COPTERE</t>
  </si>
  <si>
    <t>Yvon</t>
  </si>
  <si>
    <t>PABIENT</t>
  </si>
  <si>
    <t>Maya</t>
  </si>
  <si>
    <t>PARTIR</t>
  </si>
  <si>
    <t>Amanda</t>
  </si>
  <si>
    <t>PEYET</t>
  </si>
  <si>
    <t>Prénom</t>
  </si>
  <si>
    <t>NOM</t>
  </si>
  <si>
    <t>Points fidélité</t>
  </si>
  <si>
    <t>Cash back disponible</t>
  </si>
  <si>
    <t>Seuil :</t>
  </si>
  <si>
    <t>cash back :</t>
  </si>
  <si>
    <t>Chinois</t>
  </si>
  <si>
    <t>Italien</t>
  </si>
  <si>
    <t>Espagnol</t>
  </si>
  <si>
    <t>Entrée</t>
  </si>
  <si>
    <t>Dessert</t>
  </si>
  <si>
    <t>Normand</t>
  </si>
  <si>
    <t>tomate mozzarela</t>
  </si>
  <si>
    <t>feuilleté d'andouille</t>
  </si>
  <si>
    <t>tarte tatin</t>
  </si>
  <si>
    <t>lapin au cidre</t>
  </si>
  <si>
    <t>tagliatelles</t>
  </si>
  <si>
    <t>panna cotta</t>
  </si>
  <si>
    <t>boules de coco</t>
  </si>
  <si>
    <t>nems</t>
  </si>
  <si>
    <t>poulet imperial</t>
  </si>
  <si>
    <t>salmorejo</t>
  </si>
  <si>
    <t>paella</t>
  </si>
  <si>
    <t>crème catalane</t>
  </si>
  <si>
    <t>quel plat ?</t>
  </si>
  <si>
    <t>quelle région / pays ?</t>
  </si>
  <si>
    <t>Plat principal</t>
  </si>
  <si>
    <t xml:space="preserve">réponse : </t>
  </si>
  <si>
    <t>Client :</t>
  </si>
  <si>
    <t>Client 001</t>
  </si>
  <si>
    <t>Client 002</t>
  </si>
  <si>
    <t>Client 003</t>
  </si>
  <si>
    <t>Client 004</t>
  </si>
  <si>
    <t>Client 005</t>
  </si>
  <si>
    <t>Client 006</t>
  </si>
  <si>
    <t>Client 007</t>
  </si>
  <si>
    <t>Client 008</t>
  </si>
  <si>
    <t>Client 009</t>
  </si>
  <si>
    <t>Client 010</t>
  </si>
  <si>
    <t>Client 011</t>
  </si>
  <si>
    <t>Client 012</t>
  </si>
  <si>
    <t>Client 013</t>
  </si>
  <si>
    <t>Client 014</t>
  </si>
  <si>
    <t>Client 015</t>
  </si>
  <si>
    <t>Client 016</t>
  </si>
  <si>
    <t>Client 017</t>
  </si>
  <si>
    <t>Client 018</t>
  </si>
  <si>
    <t>Client 019</t>
  </si>
  <si>
    <t>Client 020</t>
  </si>
  <si>
    <t>Client 021</t>
  </si>
  <si>
    <t>Client 022</t>
  </si>
  <si>
    <t>Client 023</t>
  </si>
  <si>
    <t>Client 024</t>
  </si>
  <si>
    <t>Client 025</t>
  </si>
  <si>
    <t>Client 026</t>
  </si>
  <si>
    <t>Client 027</t>
  </si>
  <si>
    <t>Client 028</t>
  </si>
  <si>
    <t>Client 029</t>
  </si>
  <si>
    <t>Client 030</t>
  </si>
  <si>
    <t>Client 031</t>
  </si>
  <si>
    <t>Client 032</t>
  </si>
  <si>
    <t>Client 033</t>
  </si>
  <si>
    <t>Client 034</t>
  </si>
  <si>
    <t>Client 035</t>
  </si>
  <si>
    <t>Client 036</t>
  </si>
  <si>
    <t>Client 037</t>
  </si>
  <si>
    <t>Client 038</t>
  </si>
  <si>
    <t>Client 039</t>
  </si>
  <si>
    <t>Client 040</t>
  </si>
  <si>
    <t>Client 041</t>
  </si>
  <si>
    <t>Client 042</t>
  </si>
  <si>
    <t>Client 043</t>
  </si>
  <si>
    <t>Client 044</t>
  </si>
  <si>
    <t>Client 045</t>
  </si>
  <si>
    <t>Client 046</t>
  </si>
  <si>
    <t>Client 047</t>
  </si>
  <si>
    <t>Client 048</t>
  </si>
  <si>
    <t>Client 049</t>
  </si>
  <si>
    <t>Client 050</t>
  </si>
  <si>
    <t>Client 051</t>
  </si>
  <si>
    <t>Client 052</t>
  </si>
  <si>
    <t>Client 053</t>
  </si>
  <si>
    <t>Client 054</t>
  </si>
  <si>
    <t>Client 055</t>
  </si>
  <si>
    <t>Client 056</t>
  </si>
  <si>
    <t>Client 057</t>
  </si>
  <si>
    <t>Client 058</t>
  </si>
  <si>
    <t>Client 059</t>
  </si>
  <si>
    <t>Client 060</t>
  </si>
  <si>
    <t>Client 061</t>
  </si>
  <si>
    <t>Client 062</t>
  </si>
  <si>
    <t>Client 063</t>
  </si>
  <si>
    <t>Client 064</t>
  </si>
  <si>
    <t>Client 065</t>
  </si>
  <si>
    <t>Client 066</t>
  </si>
  <si>
    <t>Client 067</t>
  </si>
  <si>
    <t>Client 068</t>
  </si>
  <si>
    <t>Client 069</t>
  </si>
  <si>
    <t>Client 070</t>
  </si>
  <si>
    <t>Client 071</t>
  </si>
  <si>
    <t>Client 072</t>
  </si>
  <si>
    <t>Client 073</t>
  </si>
  <si>
    <t>Client 074</t>
  </si>
  <si>
    <t>Client 075</t>
  </si>
  <si>
    <t>Client 076</t>
  </si>
  <si>
    <t>Client 077</t>
  </si>
  <si>
    <t>Client 078</t>
  </si>
  <si>
    <t>Client 079</t>
  </si>
  <si>
    <t>Client 080</t>
  </si>
  <si>
    <t>Client 081</t>
  </si>
  <si>
    <t>Client 082</t>
  </si>
  <si>
    <t>Client 083</t>
  </si>
  <si>
    <t>Client 084</t>
  </si>
  <si>
    <t>Client 085</t>
  </si>
  <si>
    <t>Client 086</t>
  </si>
  <si>
    <t>Client 087</t>
  </si>
  <si>
    <t>Client 088</t>
  </si>
  <si>
    <t>Client 089</t>
  </si>
  <si>
    <t>Client 090</t>
  </si>
  <si>
    <t>Client 091</t>
  </si>
  <si>
    <t>Client 092</t>
  </si>
  <si>
    <t>Client 093</t>
  </si>
  <si>
    <t>Client 094</t>
  </si>
  <si>
    <t>Client 095</t>
  </si>
  <si>
    <t>Client 096</t>
  </si>
  <si>
    <t>Client 097</t>
  </si>
  <si>
    <t>Client 098</t>
  </si>
  <si>
    <t>Client 099</t>
  </si>
  <si>
    <t>Client 100</t>
  </si>
  <si>
    <t>Rayon</t>
  </si>
  <si>
    <t>Alimentaire</t>
  </si>
  <si>
    <t>Vestimentaire</t>
  </si>
  <si>
    <t>Droguerie</t>
  </si>
  <si>
    <t>Quncaillerie</t>
  </si>
  <si>
    <t>Montant</t>
  </si>
  <si>
    <t>paiment</t>
  </si>
  <si>
    <t>CB</t>
  </si>
  <si>
    <t>Cash</t>
  </si>
  <si>
    <t>Chèque</t>
  </si>
  <si>
    <t>montant :</t>
  </si>
  <si>
    <t>Nombre :</t>
  </si>
  <si>
    <t>Montant :</t>
  </si>
  <si>
    <t>4 points / 10</t>
  </si>
  <si>
    <t>2 points / 10</t>
  </si>
  <si>
    <t>3 points / 10</t>
  </si>
  <si>
    <t>1 point /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</si>
</sst>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0.0%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64" fontId="0" fillId="0" borderId="1" xfId="2" applyNumberFormat="1" applyFont="1" applyBorder="1"/>
    <xf numFmtId="0" fontId="0" fillId="0" borderId="0" xfId="0" applyAlignment="1">
      <alignment horizontal="right"/>
    </xf>
    <xf numFmtId="0" fontId="3" fillId="0" borderId="0" xfId="0" applyFont="1" applyAlignment="1">
      <alignment horizontal="right"/>
    </xf>
    <xf numFmtId="0" fontId="3" fillId="0" borderId="1" xfId="0" applyFont="1" applyBorder="1"/>
    <xf numFmtId="44" fontId="0" fillId="0" borderId="1" xfId="1" applyFont="1" applyBorder="1"/>
    <xf numFmtId="44" fontId="3" fillId="0" borderId="1" xfId="1" applyFont="1" applyBorder="1"/>
    <xf numFmtId="44" fontId="2" fillId="2" borderId="1" xfId="1" applyFont="1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/>
    </xf>
    <xf numFmtId="44" fontId="0" fillId="0" borderId="1" xfId="1" applyFont="1" applyBorder="1" applyAlignment="1">
      <alignment horizontal="right"/>
    </xf>
    <xf numFmtId="44" fontId="3" fillId="0" borderId="1" xfId="1" applyFont="1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2" xfId="0" applyFill="1" applyBorder="1" applyAlignment="1">
      <alignment horizontal="right"/>
    </xf>
    <xf numFmtId="0" fontId="0" fillId="3" borderId="0" xfId="0" applyFill="1"/>
  </cellXfs>
  <cellStyles count="3">
    <cellStyle name="Monétaire" xfId="1" builtinId="4"/>
    <cellStyle name="Normal" xfId="0" builtinId="0"/>
    <cellStyle name="Pourcentag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392138</xdr:colOff>
      <xdr:row>14</xdr:row>
      <xdr:rowOff>95545</xdr:rowOff>
    </xdr:from>
    <xdr:to>
      <xdr:col>9</xdr:col>
      <xdr:colOff>688732</xdr:colOff>
      <xdr:row>17</xdr:row>
      <xdr:rowOff>168520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935DF44-F73E-A061-2A1A-EA937A19B00F}"/>
            </a:ext>
          </a:extLst>
        </xdr:cNvPr>
        <xdr:cNvSpPr txBox="1"/>
      </xdr:nvSpPr>
      <xdr:spPr>
        <a:xfrm>
          <a:off x="2568234" y="2857795"/>
          <a:ext cx="4766017" cy="62249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Automatisez au maximum cette facture afin que l'opérateur</a:t>
          </a:r>
          <a:r>
            <a:rPr lang="fr-FR" sz="1100" baseline="0"/>
            <a:t> ait juste à choisir un code presta et une quantité dans une liste. Les autres valeurs et les calculs devront s'afficher automatiquement.</a:t>
          </a:r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298499</xdr:colOff>
      <xdr:row>1</xdr:row>
      <xdr:rowOff>18172</xdr:rowOff>
    </xdr:from>
    <xdr:to>
      <xdr:col>6</xdr:col>
      <xdr:colOff>780464</xdr:colOff>
      <xdr:row>5</xdr:row>
      <xdr:rowOff>87924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9AA46BD3-6365-AB1D-515E-CA0E51B57E49}"/>
            </a:ext>
          </a:extLst>
        </xdr:cNvPr>
        <xdr:cNvSpPr txBox="1"/>
      </xdr:nvSpPr>
      <xdr:spPr>
        <a:xfrm>
          <a:off x="3463730" y="201345"/>
          <a:ext cx="1822792" cy="8024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Calculez</a:t>
          </a:r>
          <a:r>
            <a:rPr lang="fr-FR" sz="1100" baseline="0"/>
            <a:t> le cash back cumulé par les clients du tableau ci-dessous en fonction des palliers du tableau ci-contre</a:t>
          </a:r>
          <a:endParaRPr lang="fr-F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109904</xdr:colOff>
      <xdr:row>3</xdr:row>
      <xdr:rowOff>124558</xdr:rowOff>
    </xdr:from>
    <xdr:to>
      <xdr:col>6</xdr:col>
      <xdr:colOff>245306</xdr:colOff>
      <xdr:row>8</xdr:row>
      <xdr:rowOff>66235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B72381E0-FD0E-A3C3-F0CC-FC1D394D4CA5}"/>
            </a:ext>
          </a:extLst>
        </xdr:cNvPr>
        <xdr:cNvSpPr txBox="1"/>
      </xdr:nvSpPr>
      <xdr:spPr>
        <a:xfrm>
          <a:off x="4212981" y="674077"/>
          <a:ext cx="2655863" cy="67437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trouvez</a:t>
          </a:r>
          <a:r>
            <a:rPr lang="fr-FR" sz="1100" baseline="0"/>
            <a:t> une formule pour afficher en D7 le plat du menu en fonction des choix faits par l'opérateur sur les listes C6 et D6.</a:t>
          </a:r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189449</xdr:colOff>
      <xdr:row>1</xdr:row>
      <xdr:rowOff>84347</xdr:rowOff>
    </xdr:from>
    <xdr:to>
      <xdr:col>3</xdr:col>
      <xdr:colOff>689741</xdr:colOff>
      <xdr:row>4</xdr:row>
      <xdr:rowOff>160416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4B397443-A104-32D0-71E8-4D496EEF5497}"/>
            </a:ext>
          </a:extLst>
        </xdr:cNvPr>
        <xdr:cNvSpPr txBox="1"/>
      </xdr:nvSpPr>
      <xdr:spPr>
        <a:xfrm>
          <a:off x="189449" y="268278"/>
          <a:ext cx="2989930" cy="62786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100"/>
            <a:t>En utilisant les</a:t>
          </a:r>
          <a:r>
            <a:rPr lang="fr-FR" sz="1100" baseline="0"/>
            <a:t> fonctions de base de données, calculez le montant et le nombre des achats total par rayon et par type de paiement.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B42F01-FB23-4BA9-91A5-A651479C6E23}">
  <dimension ref="A1:Q34"/>
  <sheetViews>
    <sheetView tabSelected="1" zoomScale="130" zoomScaleNormal="130" workbookViewId="0"/>
  </sheetViews>
  <sheetFormatPr baseColWidth="10" defaultRowHeight="14.4" outlineLevelRow="1" x14ac:dyDescent="0.3"/>
  <cols>
    <col min="3" max="3" width="8.5546875" customWidth="1"/>
    <col min="4" max="4" width="23.21875" customWidth="1"/>
    <col min="5" max="5" width="4.33203125" customWidth="1"/>
    <col min="6" max="6" width="11.5546875" style="13"/>
    <col min="7" max="7" width="9" customWidth="1"/>
    <col min="8" max="8" width="5.5546875" customWidth="1"/>
    <col min="10" max="10" width="13" customWidth="1"/>
    <col min="11" max="11" width="3.88671875" customWidth="1"/>
    <col min="12" max="12" width="7.33203125" customWidth="1"/>
    <col min="13" max="13" width="9.21875" customWidth="1"/>
    <col min="14" max="14" width="25" customWidth="1"/>
    <col min="15" max="15" width="6.109375" customWidth="1"/>
  </cols>
  <sheetData>
    <row r="1" spans="1:17" x14ac:dyDescent="0.3">
      <c r="A1" s="19" t="s">
        <v>212</v>
      </c>
    </row>
    <row r="3" spans="1:17" s="2" customFormat="1" ht="30" customHeight="1" x14ac:dyDescent="0.3">
      <c r="B3" s="3" t="s">
        <v>0</v>
      </c>
      <c r="C3" s="3" t="s">
        <v>9</v>
      </c>
      <c r="D3" s="3" t="s">
        <v>1</v>
      </c>
      <c r="E3" s="3" t="s">
        <v>2</v>
      </c>
      <c r="F3" s="3" t="s">
        <v>6</v>
      </c>
      <c r="G3" s="3" t="s">
        <v>3</v>
      </c>
      <c r="H3" s="3" t="s">
        <v>5</v>
      </c>
      <c r="I3" s="3" t="s">
        <v>7</v>
      </c>
      <c r="J3" s="3" t="s">
        <v>8</v>
      </c>
      <c r="M3" s="3" t="s">
        <v>9</v>
      </c>
      <c r="N3" s="3" t="s">
        <v>13</v>
      </c>
      <c r="O3" s="3" t="s">
        <v>5</v>
      </c>
      <c r="P3" s="3" t="s">
        <v>6</v>
      </c>
    </row>
    <row r="4" spans="1:17" x14ac:dyDescent="0.3">
      <c r="B4" s="4"/>
      <c r="C4" s="4"/>
      <c r="D4" s="4"/>
      <c r="E4" s="4"/>
      <c r="F4" s="15"/>
      <c r="G4" s="9"/>
      <c r="H4" s="12"/>
      <c r="I4" s="9"/>
      <c r="J4" s="9"/>
      <c r="M4" s="4" t="s">
        <v>30</v>
      </c>
      <c r="N4" s="4" t="s">
        <v>39</v>
      </c>
      <c r="O4" s="12" t="s">
        <v>11</v>
      </c>
      <c r="P4" s="9">
        <v>53.91</v>
      </c>
      <c r="Q4" s="2"/>
    </row>
    <row r="5" spans="1:17" x14ac:dyDescent="0.3">
      <c r="B5" s="4"/>
      <c r="C5" s="4"/>
      <c r="D5" s="4"/>
      <c r="E5" s="4"/>
      <c r="F5" s="15"/>
      <c r="G5" s="9"/>
      <c r="H5" s="12"/>
      <c r="I5" s="9"/>
      <c r="J5" s="9"/>
      <c r="M5" s="4" t="s">
        <v>31</v>
      </c>
      <c r="N5" s="4" t="s">
        <v>19</v>
      </c>
      <c r="O5" s="12" t="s">
        <v>11</v>
      </c>
      <c r="P5" s="9">
        <v>71.910000000000011</v>
      </c>
      <c r="Q5" s="2"/>
    </row>
    <row r="6" spans="1:17" x14ac:dyDescent="0.3">
      <c r="B6" s="4"/>
      <c r="C6" s="4"/>
      <c r="D6" s="4"/>
      <c r="E6" s="4"/>
      <c r="F6" s="15"/>
      <c r="G6" s="9"/>
      <c r="H6" s="12"/>
      <c r="I6" s="9"/>
      <c r="J6" s="9"/>
      <c r="M6" s="4" t="s">
        <v>32</v>
      </c>
      <c r="N6" s="4" t="s">
        <v>14</v>
      </c>
      <c r="O6" s="12" t="s">
        <v>11</v>
      </c>
      <c r="P6" s="9">
        <v>22.05</v>
      </c>
      <c r="Q6" s="2"/>
    </row>
    <row r="7" spans="1:17" x14ac:dyDescent="0.3">
      <c r="B7" s="4"/>
      <c r="C7" s="4"/>
      <c r="D7" s="4"/>
      <c r="E7" s="4"/>
      <c r="F7" s="15"/>
      <c r="G7" s="9"/>
      <c r="H7" s="12"/>
      <c r="I7" s="9"/>
      <c r="J7" s="9"/>
      <c r="M7" s="4" t="s">
        <v>33</v>
      </c>
      <c r="N7" s="4" t="s">
        <v>20</v>
      </c>
      <c r="O7" s="12" t="s">
        <v>11</v>
      </c>
      <c r="P7" s="9">
        <v>7.14</v>
      </c>
      <c r="Q7" s="2"/>
    </row>
    <row r="8" spans="1:17" x14ac:dyDescent="0.3">
      <c r="B8" s="4"/>
      <c r="C8" s="4"/>
      <c r="D8" s="4"/>
      <c r="E8" s="4"/>
      <c r="F8" s="15"/>
      <c r="G8" s="9"/>
      <c r="H8" s="12"/>
      <c r="I8" s="9"/>
      <c r="J8" s="9"/>
      <c r="M8" s="4" t="s">
        <v>21</v>
      </c>
      <c r="N8" s="4" t="s">
        <v>25</v>
      </c>
      <c r="O8" s="12" t="s">
        <v>11</v>
      </c>
      <c r="P8" s="9">
        <v>1.8</v>
      </c>
      <c r="Q8" s="2"/>
    </row>
    <row r="9" spans="1:17" x14ac:dyDescent="0.3">
      <c r="B9" s="4"/>
      <c r="C9" s="4"/>
      <c r="D9" s="4"/>
      <c r="E9" s="4"/>
      <c r="F9" s="15"/>
      <c r="G9" s="9"/>
      <c r="H9" s="12"/>
      <c r="I9" s="9"/>
      <c r="J9" s="9"/>
      <c r="M9" s="4" t="s">
        <v>22</v>
      </c>
      <c r="N9" s="4" t="s">
        <v>27</v>
      </c>
      <c r="O9" s="12" t="s">
        <v>12</v>
      </c>
      <c r="P9" s="9">
        <v>4.0590000000000002</v>
      </c>
      <c r="Q9" s="2"/>
    </row>
    <row r="10" spans="1:17" x14ac:dyDescent="0.3">
      <c r="B10" s="4"/>
      <c r="C10" s="4"/>
      <c r="D10" s="4"/>
      <c r="E10" s="4"/>
      <c r="F10" s="15"/>
      <c r="G10" s="9"/>
      <c r="H10" s="12"/>
      <c r="I10" s="9"/>
      <c r="J10" s="9"/>
      <c r="M10" s="4" t="s">
        <v>23</v>
      </c>
      <c r="N10" s="4" t="s">
        <v>26</v>
      </c>
      <c r="O10" s="12" t="s">
        <v>11</v>
      </c>
      <c r="P10" s="9">
        <v>2.25</v>
      </c>
      <c r="Q10" s="2"/>
    </row>
    <row r="11" spans="1:17" x14ac:dyDescent="0.3">
      <c r="B11" s="4"/>
      <c r="C11" s="4"/>
      <c r="D11" s="4"/>
      <c r="E11" s="4"/>
      <c r="F11" s="15"/>
      <c r="G11" s="9"/>
      <c r="H11" s="12"/>
      <c r="I11" s="9"/>
      <c r="J11" s="9"/>
      <c r="M11" s="4" t="s">
        <v>24</v>
      </c>
      <c r="N11" s="4" t="s">
        <v>28</v>
      </c>
      <c r="O11" s="12" t="s">
        <v>11</v>
      </c>
      <c r="P11" s="9">
        <v>4.09</v>
      </c>
      <c r="Q11" s="2"/>
    </row>
    <row r="12" spans="1:17" x14ac:dyDescent="0.3">
      <c r="D12" s="7" t="s">
        <v>16</v>
      </c>
      <c r="E12" s="8"/>
      <c r="F12" s="16"/>
      <c r="G12" s="10"/>
      <c r="H12" s="14"/>
      <c r="I12" s="10"/>
      <c r="J12" s="10"/>
      <c r="M12" s="4" t="s">
        <v>29</v>
      </c>
      <c r="N12" s="4" t="s">
        <v>35</v>
      </c>
      <c r="O12" s="12" t="s">
        <v>12</v>
      </c>
      <c r="P12" s="9">
        <v>8.1</v>
      </c>
      <c r="Q12" s="2"/>
    </row>
    <row r="13" spans="1:17" x14ac:dyDescent="0.3">
      <c r="I13" t="s">
        <v>18</v>
      </c>
      <c r="J13" s="10"/>
      <c r="M13" s="4" t="s">
        <v>36</v>
      </c>
      <c r="N13" s="4" t="s">
        <v>37</v>
      </c>
      <c r="O13" s="12" t="s">
        <v>12</v>
      </c>
      <c r="P13" s="9">
        <v>2.25</v>
      </c>
      <c r="Q13" s="2"/>
    </row>
    <row r="14" spans="1:17" x14ac:dyDescent="0.3">
      <c r="B14" s="3" t="s">
        <v>5</v>
      </c>
      <c r="C14" s="3" t="s">
        <v>4</v>
      </c>
      <c r="I14" t="s">
        <v>17</v>
      </c>
      <c r="J14" s="11"/>
      <c r="M14" s="4" t="s">
        <v>34</v>
      </c>
      <c r="N14" s="4" t="s">
        <v>15</v>
      </c>
      <c r="O14" s="12" t="s">
        <v>10</v>
      </c>
      <c r="P14" s="9">
        <v>1.5</v>
      </c>
    </row>
    <row r="15" spans="1:17" x14ac:dyDescent="0.3">
      <c r="B15" s="4" t="s">
        <v>10</v>
      </c>
      <c r="C15" s="5">
        <v>0</v>
      </c>
    </row>
    <row r="16" spans="1:17" x14ac:dyDescent="0.3">
      <c r="B16" s="4" t="s">
        <v>11</v>
      </c>
      <c r="C16" s="5">
        <v>0.1</v>
      </c>
    </row>
    <row r="17" spans="2:16" x14ac:dyDescent="0.3">
      <c r="B17" s="4" t="s">
        <v>12</v>
      </c>
      <c r="C17" s="5">
        <v>0.2</v>
      </c>
    </row>
    <row r="18" spans="2:16" ht="43.8" customHeight="1" x14ac:dyDescent="0.3"/>
    <row r="19" spans="2:16" ht="28.8" hidden="1" outlineLevel="1" x14ac:dyDescent="0.3">
      <c r="B19" s="3" t="s">
        <v>0</v>
      </c>
      <c r="C19" s="3" t="s">
        <v>9</v>
      </c>
      <c r="D19" s="3" t="s">
        <v>1</v>
      </c>
      <c r="E19" s="3" t="s">
        <v>2</v>
      </c>
      <c r="F19" s="3" t="s">
        <v>6</v>
      </c>
      <c r="G19" s="3" t="s">
        <v>38</v>
      </c>
      <c r="H19" s="3" t="s">
        <v>5</v>
      </c>
      <c r="I19" s="3" t="s">
        <v>7</v>
      </c>
      <c r="J19" s="3" t="s">
        <v>8</v>
      </c>
      <c r="K19" s="2"/>
      <c r="L19" s="2"/>
      <c r="M19" s="3" t="s">
        <v>9</v>
      </c>
      <c r="N19" s="3" t="s">
        <v>13</v>
      </c>
      <c r="O19" s="3" t="s">
        <v>5</v>
      </c>
      <c r="P19" s="3" t="s">
        <v>6</v>
      </c>
    </row>
    <row r="20" spans="2:16" hidden="1" outlineLevel="1" x14ac:dyDescent="0.3">
      <c r="B20" s="4"/>
      <c r="C20" s="4" t="s">
        <v>33</v>
      </c>
      <c r="D20" s="4" t="str">
        <f t="shared" ref="D20:D27" si="0">IFERROR(VLOOKUP(C20,$M$19:$P$30,2,FALSE),"")</f>
        <v>Petit Déjeuner</v>
      </c>
      <c r="E20" s="4">
        <v>2</v>
      </c>
      <c r="F20" s="15">
        <f t="shared" ref="F20:F27" si="1">IFERROR(VLOOKUP(C20,M19:P30,4,FALSE),"")</f>
        <v>7.14</v>
      </c>
      <c r="G20" s="9">
        <v>7.14</v>
      </c>
      <c r="H20" s="12" t="str">
        <f t="shared" ref="H20:H28" si="2">IFERROR(VLOOKUP(C20,M19:P30,3,FALSE),"")</f>
        <v>H</v>
      </c>
      <c r="I20" s="9">
        <f t="shared" ref="I20:I27" si="3">IFERROR((F20-G20)+(F20-G20)*VLOOKUP(H20,$B$30:$C$33,2,FALSE),"")</f>
        <v>0</v>
      </c>
      <c r="J20" s="9">
        <f>IFERROR(E20*I20,"")</f>
        <v>0</v>
      </c>
      <c r="M20" s="4" t="s">
        <v>30</v>
      </c>
      <c r="N20" s="4" t="s">
        <v>39</v>
      </c>
      <c r="O20" s="12" t="s">
        <v>11</v>
      </c>
      <c r="P20" s="9">
        <v>53.91</v>
      </c>
    </row>
    <row r="21" spans="2:16" hidden="1" outlineLevel="1" x14ac:dyDescent="0.3">
      <c r="B21" s="4"/>
      <c r="C21" s="4" t="s">
        <v>30</v>
      </c>
      <c r="D21" s="4" t="str">
        <f t="shared" si="0"/>
        <v>Chambre simple</v>
      </c>
      <c r="E21" s="4">
        <v>2</v>
      </c>
      <c r="F21" s="15">
        <f t="shared" si="1"/>
        <v>53.91</v>
      </c>
      <c r="G21" s="9"/>
      <c r="H21" s="12" t="str">
        <f t="shared" si="2"/>
        <v>H</v>
      </c>
      <c r="I21" s="9">
        <f t="shared" si="3"/>
        <v>59.300999999999995</v>
      </c>
      <c r="J21" s="9">
        <f t="shared" ref="J21:J28" si="4">IFERROR(E21*I21,"")</f>
        <v>118.60199999999999</v>
      </c>
      <c r="M21" s="4" t="s">
        <v>31</v>
      </c>
      <c r="N21" s="4" t="s">
        <v>19</v>
      </c>
      <c r="O21" s="12" t="s">
        <v>11</v>
      </c>
      <c r="P21" s="9">
        <v>71.910000000000011</v>
      </c>
    </row>
    <row r="22" spans="2:16" hidden="1" outlineLevel="1" x14ac:dyDescent="0.3">
      <c r="B22" s="4"/>
      <c r="C22" s="4" t="s">
        <v>36</v>
      </c>
      <c r="D22" s="4" t="str">
        <f t="shared" si="0"/>
        <v>Canal +</v>
      </c>
      <c r="E22" s="4">
        <v>2</v>
      </c>
      <c r="F22" s="15">
        <f t="shared" si="1"/>
        <v>2.25</v>
      </c>
      <c r="G22" s="9"/>
      <c r="H22" s="12" t="str">
        <f t="shared" si="2"/>
        <v>A</v>
      </c>
      <c r="I22" s="9">
        <f t="shared" si="3"/>
        <v>2.7</v>
      </c>
      <c r="J22" s="9">
        <f t="shared" si="4"/>
        <v>5.4</v>
      </c>
      <c r="M22" s="4" t="s">
        <v>32</v>
      </c>
      <c r="N22" s="4" t="s">
        <v>14</v>
      </c>
      <c r="O22" s="12" t="s">
        <v>11</v>
      </c>
      <c r="P22" s="9">
        <v>22.05</v>
      </c>
    </row>
    <row r="23" spans="2:16" hidden="1" outlineLevel="1" x14ac:dyDescent="0.3">
      <c r="B23" s="4"/>
      <c r="C23" s="4" t="s">
        <v>24</v>
      </c>
      <c r="D23" s="4" t="str">
        <f t="shared" si="0"/>
        <v>Encas, sandwich</v>
      </c>
      <c r="E23" s="4">
        <v>1</v>
      </c>
      <c r="F23" s="15">
        <f t="shared" si="1"/>
        <v>4.09</v>
      </c>
      <c r="G23" s="9"/>
      <c r="H23" s="12" t="str">
        <f t="shared" si="2"/>
        <v>H</v>
      </c>
      <c r="I23" s="9">
        <f t="shared" si="3"/>
        <v>4.4989999999999997</v>
      </c>
      <c r="J23" s="9">
        <f t="shared" si="4"/>
        <v>4.4989999999999997</v>
      </c>
      <c r="M23" s="4" t="s">
        <v>33</v>
      </c>
      <c r="N23" s="4" t="s">
        <v>20</v>
      </c>
      <c r="O23" s="12" t="s">
        <v>11</v>
      </c>
      <c r="P23" s="9">
        <v>7.14</v>
      </c>
    </row>
    <row r="24" spans="2:16" hidden="1" outlineLevel="1" x14ac:dyDescent="0.3">
      <c r="B24" s="4"/>
      <c r="C24" s="4" t="s">
        <v>34</v>
      </c>
      <c r="D24" s="4" t="str">
        <f t="shared" si="0"/>
        <v>Taxe de séjour</v>
      </c>
      <c r="E24" s="4">
        <v>2</v>
      </c>
      <c r="F24" s="15">
        <f t="shared" si="1"/>
        <v>1.5</v>
      </c>
      <c r="G24" s="9"/>
      <c r="H24" s="12" t="str">
        <f t="shared" si="2"/>
        <v>D</v>
      </c>
      <c r="I24" s="9">
        <f t="shared" si="3"/>
        <v>1.5</v>
      </c>
      <c r="J24" s="9">
        <f t="shared" si="4"/>
        <v>3</v>
      </c>
      <c r="M24" s="4" t="s">
        <v>21</v>
      </c>
      <c r="N24" s="4" t="s">
        <v>25</v>
      </c>
      <c r="O24" s="12" t="s">
        <v>11</v>
      </c>
      <c r="P24" s="9">
        <v>1.8</v>
      </c>
    </row>
    <row r="25" spans="2:16" hidden="1" outlineLevel="1" x14ac:dyDescent="0.3">
      <c r="B25" s="4"/>
      <c r="C25" s="4"/>
      <c r="D25" s="4" t="str">
        <f t="shared" si="0"/>
        <v/>
      </c>
      <c r="E25" s="4"/>
      <c r="F25" s="15" t="str">
        <f t="shared" si="1"/>
        <v/>
      </c>
      <c r="G25" s="9"/>
      <c r="H25" s="12" t="str">
        <f t="shared" si="2"/>
        <v/>
      </c>
      <c r="I25" s="9" t="str">
        <f t="shared" si="3"/>
        <v/>
      </c>
      <c r="J25" s="9" t="str">
        <f t="shared" si="4"/>
        <v/>
      </c>
      <c r="M25" s="4" t="s">
        <v>22</v>
      </c>
      <c r="N25" s="4" t="s">
        <v>27</v>
      </c>
      <c r="O25" s="12" t="s">
        <v>12</v>
      </c>
      <c r="P25" s="9">
        <v>4.09</v>
      </c>
    </row>
    <row r="26" spans="2:16" hidden="1" outlineLevel="1" x14ac:dyDescent="0.3">
      <c r="B26" s="4"/>
      <c r="C26" s="4"/>
      <c r="D26" s="4" t="str">
        <f t="shared" si="0"/>
        <v/>
      </c>
      <c r="E26" s="4"/>
      <c r="F26" s="15" t="str">
        <f t="shared" si="1"/>
        <v/>
      </c>
      <c r="G26" s="9"/>
      <c r="H26" s="12" t="str">
        <f t="shared" si="2"/>
        <v/>
      </c>
      <c r="I26" s="9" t="str">
        <f t="shared" si="3"/>
        <v/>
      </c>
      <c r="J26" s="9" t="str">
        <f t="shared" si="4"/>
        <v/>
      </c>
      <c r="M26" s="4" t="s">
        <v>23</v>
      </c>
      <c r="N26" s="4" t="s">
        <v>26</v>
      </c>
      <c r="O26" s="12" t="s">
        <v>11</v>
      </c>
      <c r="P26" s="9">
        <v>2.25</v>
      </c>
    </row>
    <row r="27" spans="2:16" hidden="1" outlineLevel="1" x14ac:dyDescent="0.3">
      <c r="B27" s="4"/>
      <c r="C27" s="4"/>
      <c r="D27" s="4" t="str">
        <f t="shared" si="0"/>
        <v/>
      </c>
      <c r="E27" s="4"/>
      <c r="F27" s="15" t="str">
        <f t="shared" si="1"/>
        <v/>
      </c>
      <c r="G27" s="9"/>
      <c r="H27" s="12" t="str">
        <f t="shared" si="2"/>
        <v/>
      </c>
      <c r="I27" s="9" t="str">
        <f t="shared" si="3"/>
        <v/>
      </c>
      <c r="J27" s="9" t="str">
        <f t="shared" si="4"/>
        <v/>
      </c>
      <c r="M27" s="4" t="s">
        <v>24</v>
      </c>
      <c r="N27" s="4" t="s">
        <v>28</v>
      </c>
      <c r="O27" s="12" t="s">
        <v>11</v>
      </c>
      <c r="P27" s="9">
        <v>4.09</v>
      </c>
    </row>
    <row r="28" spans="2:16" hidden="1" outlineLevel="1" x14ac:dyDescent="0.3">
      <c r="D28" s="7" t="s">
        <v>16</v>
      </c>
      <c r="E28" s="8">
        <f t="shared" ref="E28:J28" si="5">SUM(E20:E27)</f>
        <v>9</v>
      </c>
      <c r="F28" s="16">
        <f t="shared" si="5"/>
        <v>68.89</v>
      </c>
      <c r="G28" s="10">
        <f t="shared" si="5"/>
        <v>7.14</v>
      </c>
      <c r="H28" s="14">
        <f t="shared" si="5"/>
        <v>0</v>
      </c>
      <c r="I28" s="10">
        <f t="shared" si="5"/>
        <v>68</v>
      </c>
      <c r="J28" s="10">
        <f t="shared" si="5"/>
        <v>131.501</v>
      </c>
      <c r="M28" s="4" t="s">
        <v>29</v>
      </c>
      <c r="N28" s="4" t="s">
        <v>35</v>
      </c>
      <c r="O28" s="12" t="s">
        <v>12</v>
      </c>
      <c r="P28" s="9">
        <v>8.1</v>
      </c>
    </row>
    <row r="29" spans="2:16" hidden="1" outlineLevel="1" x14ac:dyDescent="0.3">
      <c r="I29" t="s">
        <v>18</v>
      </c>
      <c r="J29" s="10">
        <v>118.6</v>
      </c>
      <c r="M29" s="4" t="s">
        <v>36</v>
      </c>
      <c r="N29" s="4" t="s">
        <v>37</v>
      </c>
      <c r="O29" s="12" t="s">
        <v>12</v>
      </c>
      <c r="P29" s="9">
        <v>2.25</v>
      </c>
    </row>
    <row r="30" spans="2:16" hidden="1" outlineLevel="1" x14ac:dyDescent="0.3">
      <c r="B30" s="3" t="s">
        <v>5</v>
      </c>
      <c r="C30" s="3" t="s">
        <v>4</v>
      </c>
      <c r="I30" t="s">
        <v>17</v>
      </c>
      <c r="J30" s="11">
        <f>J28-J29</f>
        <v>12.90100000000001</v>
      </c>
      <c r="M30" s="4" t="s">
        <v>34</v>
      </c>
      <c r="N30" s="4" t="s">
        <v>15</v>
      </c>
      <c r="O30" s="12" t="s">
        <v>10</v>
      </c>
      <c r="P30" s="9">
        <v>1.5</v>
      </c>
    </row>
    <row r="31" spans="2:16" hidden="1" outlineLevel="1" x14ac:dyDescent="0.3">
      <c r="B31" s="4" t="s">
        <v>10</v>
      </c>
      <c r="C31" s="5">
        <v>0</v>
      </c>
    </row>
    <row r="32" spans="2:16" hidden="1" outlineLevel="1" x14ac:dyDescent="0.3">
      <c r="B32" s="4" t="s">
        <v>11</v>
      </c>
      <c r="C32" s="5">
        <v>0.1</v>
      </c>
    </row>
    <row r="33" spans="2:3" hidden="1" outlineLevel="1" x14ac:dyDescent="0.3">
      <c r="B33" s="4" t="s">
        <v>12</v>
      </c>
      <c r="C33" s="5">
        <v>0.2</v>
      </c>
    </row>
    <row r="34" spans="2:3" collapsed="1" x14ac:dyDescent="0.3"/>
  </sheetData>
  <phoneticPr fontId="4" type="noConversion"/>
  <dataValidations count="2">
    <dataValidation type="list" allowBlank="1" showInputMessage="1" showErrorMessage="1" sqref="C20:C27" xr:uid="{C4AAD17A-B8D9-41A6-BF0E-6955E238B685}">
      <formula1>$M$20:$M$30</formula1>
    </dataValidation>
    <dataValidation type="list" allowBlank="1" showInputMessage="1" showErrorMessage="1" sqref="E20:E27" xr:uid="{82A824F9-57FB-4513-AB4F-7C293395A68A}">
      <formula1>"1,2,3,4,5,6,7,8,9"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48006-B573-40C2-ACD0-1838BBBFF3E2}">
  <dimension ref="A1:I24"/>
  <sheetViews>
    <sheetView zoomScale="130" zoomScaleNormal="130" workbookViewId="0">
      <selection activeCell="B9" sqref="B9"/>
    </sheetView>
  </sheetViews>
  <sheetFormatPr baseColWidth="10" defaultRowHeight="14.4" outlineLevelCol="1" x14ac:dyDescent="0.3"/>
  <cols>
    <col min="5" max="5" width="9.44140625" customWidth="1"/>
    <col min="6" max="6" width="10.109375" customWidth="1"/>
    <col min="7" max="7" width="12.21875" customWidth="1"/>
    <col min="8" max="8" width="0" hidden="1" customWidth="1" outlineLevel="1"/>
    <col min="9" max="9" width="11.5546875" collapsed="1"/>
  </cols>
  <sheetData>
    <row r="1" spans="1:8" x14ac:dyDescent="0.3">
      <c r="A1" s="19" t="s">
        <v>215</v>
      </c>
    </row>
    <row r="2" spans="1:8" x14ac:dyDescent="0.3">
      <c r="C2" s="4" t="s">
        <v>74</v>
      </c>
      <c r="D2" s="4" t="s">
        <v>75</v>
      </c>
    </row>
    <row r="3" spans="1:8" x14ac:dyDescent="0.3">
      <c r="C3" s="4">
        <v>500</v>
      </c>
      <c r="D3" s="9">
        <v>2</v>
      </c>
    </row>
    <row r="4" spans="1:8" x14ac:dyDescent="0.3">
      <c r="C4" s="4">
        <v>1500</v>
      </c>
      <c r="D4" s="9">
        <v>4.5</v>
      </c>
    </row>
    <row r="5" spans="1:8" x14ac:dyDescent="0.3">
      <c r="C5" s="4">
        <v>2500</v>
      </c>
      <c r="D5" s="9">
        <v>7</v>
      </c>
    </row>
    <row r="6" spans="1:8" x14ac:dyDescent="0.3">
      <c r="C6" s="4">
        <v>3500</v>
      </c>
      <c r="D6" s="9">
        <v>10</v>
      </c>
    </row>
    <row r="9" spans="1:8" s="1" customFormat="1" ht="39" customHeight="1" x14ac:dyDescent="0.3">
      <c r="C9" s="17" t="s">
        <v>70</v>
      </c>
      <c r="D9" s="17" t="s">
        <v>71</v>
      </c>
      <c r="E9" s="17" t="s">
        <v>72</v>
      </c>
      <c r="F9" s="17" t="s">
        <v>73</v>
      </c>
      <c r="H9" s="17" t="s">
        <v>73</v>
      </c>
    </row>
    <row r="10" spans="1:8" x14ac:dyDescent="0.3">
      <c r="C10" s="4" t="s">
        <v>40</v>
      </c>
      <c r="D10" s="4" t="s">
        <v>41</v>
      </c>
      <c r="E10" s="4">
        <v>2070</v>
      </c>
      <c r="F10" s="9"/>
      <c r="H10" s="9" cm="1">
        <f t="array" ref="H10">IFERROR(_xlfn.IFS(E10&gt;=$C$6,$D$6,E10&gt;=$C$5,$D$5,E10&gt;=$C$4,$D$4,E10&gt;=$C$3,$D$3),0)</f>
        <v>4.5</v>
      </c>
    </row>
    <row r="11" spans="1:8" x14ac:dyDescent="0.3">
      <c r="C11" s="4" t="s">
        <v>42</v>
      </c>
      <c r="D11" s="4" t="s">
        <v>43</v>
      </c>
      <c r="E11" s="4">
        <v>1111</v>
      </c>
      <c r="F11" s="9"/>
      <c r="H11" s="9" cm="1">
        <f t="array" ref="H11">IFERROR(_xlfn.IFS(E11&gt;=$C$6,$D$6,E11&gt;=$C$5,$D$5,E11&gt;=$C$4,$D$4,E11&gt;=$C$3,$D$3),0)</f>
        <v>2</v>
      </c>
    </row>
    <row r="12" spans="1:8" x14ac:dyDescent="0.3">
      <c r="C12" s="4" t="s">
        <v>44</v>
      </c>
      <c r="D12" s="4" t="s">
        <v>45</v>
      </c>
      <c r="E12" s="4">
        <v>2744</v>
      </c>
      <c r="F12" s="9"/>
      <c r="H12" s="9" cm="1">
        <f t="array" ref="H12">IFERROR(_xlfn.IFS(E12&gt;=$C$6,$D$6,E12&gt;=$C$5,$D$5,E12&gt;=$C$4,$D$4,E12&gt;=$C$3,$D$3),0)</f>
        <v>7</v>
      </c>
    </row>
    <row r="13" spans="1:8" x14ac:dyDescent="0.3">
      <c r="C13" s="4" t="s">
        <v>46</v>
      </c>
      <c r="D13" s="4" t="s">
        <v>47</v>
      </c>
      <c r="E13" s="4">
        <v>586</v>
      </c>
      <c r="F13" s="9"/>
      <c r="H13" s="9" cm="1">
        <f t="array" ref="H13">IFERROR(_xlfn.IFS(E13&gt;=$C$6,$D$6,E13&gt;=$C$5,$D$5,E13&gt;=$C$4,$D$4,E13&gt;=$C$3,$D$3),0)</f>
        <v>2</v>
      </c>
    </row>
    <row r="14" spans="1:8" x14ac:dyDescent="0.3">
      <c r="C14" s="4" t="s">
        <v>48</v>
      </c>
      <c r="D14" s="4" t="s">
        <v>49</v>
      </c>
      <c r="E14" s="4">
        <v>1702</v>
      </c>
      <c r="F14" s="9"/>
      <c r="H14" s="9" cm="1">
        <f t="array" ref="H14">IFERROR(_xlfn.IFS(E14&gt;=$C$6,$D$6,E14&gt;=$C$5,$D$5,E14&gt;=$C$4,$D$4,E14&gt;=$C$3,$D$3),0)</f>
        <v>4.5</v>
      </c>
    </row>
    <row r="15" spans="1:8" x14ac:dyDescent="0.3">
      <c r="C15" s="4" t="s">
        <v>50</v>
      </c>
      <c r="D15" s="4" t="s">
        <v>51</v>
      </c>
      <c r="E15" s="4">
        <v>3299</v>
      </c>
      <c r="F15" s="9"/>
      <c r="H15" s="9" cm="1">
        <f t="array" ref="H15">IFERROR(_xlfn.IFS(E15&gt;=$C$6,$D$6,E15&gt;=$C$5,$D$5,E15&gt;=$C$4,$D$4,E15&gt;=$C$3,$D$3),0)</f>
        <v>7</v>
      </c>
    </row>
    <row r="16" spans="1:8" x14ac:dyDescent="0.3">
      <c r="C16" s="4" t="s">
        <v>52</v>
      </c>
      <c r="D16" s="4" t="s">
        <v>53</v>
      </c>
      <c r="E16" s="4">
        <v>1068</v>
      </c>
      <c r="F16" s="9"/>
      <c r="H16" s="9" cm="1">
        <f t="array" ref="H16">IFERROR(_xlfn.IFS(E16&gt;=$C$6,$D$6,E16&gt;=$C$5,$D$5,E16&gt;=$C$4,$D$4,E16&gt;=$C$3,$D$3),0)</f>
        <v>2</v>
      </c>
    </row>
    <row r="17" spans="3:8" x14ac:dyDescent="0.3">
      <c r="C17" s="4" t="s">
        <v>54</v>
      </c>
      <c r="D17" s="4" t="s">
        <v>55</v>
      </c>
      <c r="E17" s="4">
        <v>3173</v>
      </c>
      <c r="F17" s="9"/>
      <c r="H17" s="9" cm="1">
        <f t="array" ref="H17">IFERROR(_xlfn.IFS(E17&gt;=$C$6,$D$6,E17&gt;=$C$5,$D$5,E17&gt;=$C$4,$D$4,E17&gt;=$C$3,$D$3),0)</f>
        <v>7</v>
      </c>
    </row>
    <row r="18" spans="3:8" x14ac:dyDescent="0.3">
      <c r="C18" s="4" t="s">
        <v>56</v>
      </c>
      <c r="D18" s="4" t="s">
        <v>57</v>
      </c>
      <c r="E18" s="4">
        <v>210</v>
      </c>
      <c r="F18" s="9"/>
      <c r="H18" s="9" cm="1">
        <f t="array" ref="H18">IFERROR(_xlfn.IFS(E18&gt;=$C$6,$D$6,E18&gt;=$C$5,$D$5,E18&gt;=$C$4,$D$4,E18&gt;=$C$3,$D$3),0)</f>
        <v>0</v>
      </c>
    </row>
    <row r="19" spans="3:8" x14ac:dyDescent="0.3">
      <c r="C19" s="4" t="s">
        <v>58</v>
      </c>
      <c r="D19" s="4" t="s">
        <v>59</v>
      </c>
      <c r="E19" s="4">
        <v>3728</v>
      </c>
      <c r="F19" s="9"/>
      <c r="H19" s="9" cm="1">
        <f t="array" ref="H19">IFERROR(_xlfn.IFS(E19&gt;=$C$6,$D$6,E19&gt;=$C$5,$D$5,E19&gt;=$C$4,$D$4,E19&gt;=$C$3,$D$3),0)</f>
        <v>10</v>
      </c>
    </row>
    <row r="20" spans="3:8" x14ac:dyDescent="0.3">
      <c r="C20" s="4" t="s">
        <v>60</v>
      </c>
      <c r="D20" s="4" t="s">
        <v>61</v>
      </c>
      <c r="E20" s="4">
        <v>1265</v>
      </c>
      <c r="F20" s="9"/>
      <c r="H20" s="9" cm="1">
        <f t="array" ref="H20">IFERROR(_xlfn.IFS(E20&gt;=$C$6,$D$6,E20&gt;=$C$5,$D$5,E20&gt;=$C$4,$D$4,E20&gt;=$C$3,$D$3),0)</f>
        <v>2</v>
      </c>
    </row>
    <row r="21" spans="3:8" x14ac:dyDescent="0.3">
      <c r="C21" s="4" t="s">
        <v>62</v>
      </c>
      <c r="D21" s="4" t="s">
        <v>63</v>
      </c>
      <c r="E21" s="4">
        <v>2266</v>
      </c>
      <c r="F21" s="9"/>
      <c r="H21" s="9" cm="1">
        <f t="array" ref="H21">IFERROR(_xlfn.IFS(E21&gt;=$C$6,$D$6,E21&gt;=$C$5,$D$5,E21&gt;=$C$4,$D$4,E21&gt;=$C$3,$D$3),0)</f>
        <v>4.5</v>
      </c>
    </row>
    <row r="22" spans="3:8" x14ac:dyDescent="0.3">
      <c r="C22" s="4" t="s">
        <v>64</v>
      </c>
      <c r="D22" s="4" t="s">
        <v>65</v>
      </c>
      <c r="E22" s="4">
        <v>2255</v>
      </c>
      <c r="F22" s="9"/>
      <c r="H22" s="9" cm="1">
        <f t="array" ref="H22">IFERROR(_xlfn.IFS(E22&gt;=$C$6,$D$6,E22&gt;=$C$5,$D$5,E22&gt;=$C$4,$D$4,E22&gt;=$C$3,$D$3),0)</f>
        <v>4.5</v>
      </c>
    </row>
    <row r="23" spans="3:8" x14ac:dyDescent="0.3">
      <c r="C23" s="4" t="s">
        <v>66</v>
      </c>
      <c r="D23" s="4" t="s">
        <v>67</v>
      </c>
      <c r="E23" s="4">
        <v>1983</v>
      </c>
      <c r="F23" s="9"/>
      <c r="H23" s="9" cm="1">
        <f t="array" ref="H23">IFERROR(_xlfn.IFS(E23&gt;=$C$6,$D$6,E23&gt;=$C$5,$D$5,E23&gt;=$C$4,$D$4,E23&gt;=$C$3,$D$3),0)</f>
        <v>4.5</v>
      </c>
    </row>
    <row r="24" spans="3:8" x14ac:dyDescent="0.3">
      <c r="C24" s="4" t="s">
        <v>68</v>
      </c>
      <c r="D24" s="4" t="s">
        <v>69</v>
      </c>
      <c r="E24" s="4">
        <v>3775</v>
      </c>
      <c r="F24" s="9"/>
      <c r="H24" s="9" cm="1">
        <f t="array" ref="H24">IFERROR(_xlfn.IFS(E24&gt;=$C$6,$D$6,E24&gt;=$C$5,$D$5,E24&gt;=$C$4,$D$4,E24&gt;=$C$3,$D$3),0)</f>
        <v>10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AF165-07B6-45C7-930E-C307142EBCE5}">
  <dimension ref="A1:F14"/>
  <sheetViews>
    <sheetView zoomScale="130" zoomScaleNormal="130" workbookViewId="0"/>
  </sheetViews>
  <sheetFormatPr baseColWidth="10" defaultRowHeight="14.4" outlineLevelRow="1" x14ac:dyDescent="0.3"/>
  <cols>
    <col min="3" max="6" width="18.33203125" customWidth="1"/>
  </cols>
  <sheetData>
    <row r="1" spans="1:6" x14ac:dyDescent="0.3">
      <c r="A1" s="19" t="s">
        <v>213</v>
      </c>
    </row>
    <row r="5" spans="1:6" x14ac:dyDescent="0.3">
      <c r="C5" t="s">
        <v>94</v>
      </c>
      <c r="D5" t="s">
        <v>95</v>
      </c>
    </row>
    <row r="6" spans="1:6" x14ac:dyDescent="0.3">
      <c r="C6" s="4" t="s">
        <v>79</v>
      </c>
      <c r="D6" s="4" t="s">
        <v>81</v>
      </c>
    </row>
    <row r="7" spans="1:6" x14ac:dyDescent="0.3">
      <c r="C7" s="6" t="s">
        <v>97</v>
      </c>
      <c r="D7" s="4"/>
    </row>
    <row r="8" spans="1:6" hidden="1" outlineLevel="1" x14ac:dyDescent="0.3">
      <c r="C8" s="6" t="s">
        <v>97</v>
      </c>
      <c r="D8" s="4" t="str">
        <f>INDEX(C12:F14,MATCH(C6,B12:B14,0),MATCH(D6,C11:F11,0))</f>
        <v>feuilleté d'andouille</v>
      </c>
    </row>
    <row r="9" spans="1:6" collapsed="1" x14ac:dyDescent="0.3"/>
    <row r="11" spans="1:6" x14ac:dyDescent="0.3">
      <c r="C11" s="4" t="s">
        <v>81</v>
      </c>
      <c r="D11" s="4" t="s">
        <v>76</v>
      </c>
      <c r="E11" s="4" t="s">
        <v>77</v>
      </c>
      <c r="F11" s="4" t="s">
        <v>78</v>
      </c>
    </row>
    <row r="12" spans="1:6" x14ac:dyDescent="0.3">
      <c r="B12" s="4" t="s">
        <v>79</v>
      </c>
      <c r="C12" s="4" t="s">
        <v>83</v>
      </c>
      <c r="D12" s="4" t="s">
        <v>89</v>
      </c>
      <c r="E12" s="4" t="s">
        <v>82</v>
      </c>
      <c r="F12" s="4" t="s">
        <v>91</v>
      </c>
    </row>
    <row r="13" spans="1:6" x14ac:dyDescent="0.3">
      <c r="B13" s="4" t="s">
        <v>96</v>
      </c>
      <c r="C13" s="4" t="s">
        <v>85</v>
      </c>
      <c r="D13" s="4" t="s">
        <v>90</v>
      </c>
      <c r="E13" s="4" t="s">
        <v>86</v>
      </c>
      <c r="F13" s="4" t="s">
        <v>92</v>
      </c>
    </row>
    <row r="14" spans="1:6" x14ac:dyDescent="0.3">
      <c r="B14" s="4" t="s">
        <v>80</v>
      </c>
      <c r="C14" s="4" t="s">
        <v>84</v>
      </c>
      <c r="D14" s="4" t="s">
        <v>88</v>
      </c>
      <c r="E14" s="4" t="s">
        <v>87</v>
      </c>
      <c r="F14" s="4" t="s">
        <v>93</v>
      </c>
    </row>
  </sheetData>
  <dataValidations count="2">
    <dataValidation type="list" allowBlank="1" showInputMessage="1" showErrorMessage="1" sqref="C6" xr:uid="{A43EF446-9817-41FD-AD52-B8E8A63E89C7}">
      <formula1>$B$12:$B$14</formula1>
    </dataValidation>
    <dataValidation type="list" allowBlank="1" showInputMessage="1" showErrorMessage="1" sqref="D6" xr:uid="{6D08057E-6B2C-4CF7-B380-974B7A267509}">
      <formula1>$C$11:$F$11</formula1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34F91-7F45-4F0B-AF4D-2DD9F3B0AF39}">
  <dimension ref="A1:J106"/>
  <sheetViews>
    <sheetView zoomScale="130" zoomScaleNormal="130" workbookViewId="0"/>
  </sheetViews>
  <sheetFormatPr baseColWidth="10" defaultRowHeight="14.4" outlineLevelCol="1" x14ac:dyDescent="0.3"/>
  <cols>
    <col min="2" max="2" width="13.33203125" customWidth="1"/>
    <col min="5" max="5" width="15.44140625" hidden="1" customWidth="1" outlineLevel="1"/>
    <col min="6" max="6" width="13.33203125" hidden="1" customWidth="1" outlineLevel="1"/>
    <col min="7" max="7" width="12.33203125" hidden="1" customWidth="1" outlineLevel="1"/>
    <col min="8" max="9" width="0" hidden="1" customWidth="1" outlineLevel="1"/>
    <col min="10" max="10" width="11.5546875" collapsed="1"/>
  </cols>
  <sheetData>
    <row r="1" spans="1:9" x14ac:dyDescent="0.3">
      <c r="A1" s="19" t="s">
        <v>214</v>
      </c>
    </row>
    <row r="2" spans="1:9" x14ac:dyDescent="0.3">
      <c r="F2" s="4" t="s">
        <v>199</v>
      </c>
      <c r="G2" s="4" t="s">
        <v>199</v>
      </c>
      <c r="H2" s="4" t="s">
        <v>199</v>
      </c>
      <c r="I2" s="4" t="s">
        <v>199</v>
      </c>
    </row>
    <row r="3" spans="1:9" x14ac:dyDescent="0.3">
      <c r="F3" s="4" t="s">
        <v>200</v>
      </c>
      <c r="G3" s="4" t="s">
        <v>201</v>
      </c>
      <c r="H3" s="4" t="s">
        <v>202</v>
      </c>
      <c r="I3" s="4" t="s">
        <v>203</v>
      </c>
    </row>
    <row r="4" spans="1:9" x14ac:dyDescent="0.3">
      <c r="E4" s="6" t="s">
        <v>209</v>
      </c>
      <c r="F4" s="9">
        <f>DSUM($A$6:$D$106,3,F2:F3)</f>
        <v>3110.4989255911537</v>
      </c>
      <c r="G4" s="9">
        <f t="shared" ref="G4:I4" si="0">DSUM($A$6:$D$106,3,G2:G3)</f>
        <v>2031.4073657247966</v>
      </c>
      <c r="H4" s="9">
        <f t="shared" si="0"/>
        <v>1630.7741352865926</v>
      </c>
      <c r="I4" s="9">
        <f t="shared" si="0"/>
        <v>1647.6027581167732</v>
      </c>
    </row>
    <row r="5" spans="1:9" x14ac:dyDescent="0.3">
      <c r="E5" s="6" t="s">
        <v>210</v>
      </c>
      <c r="F5" s="4">
        <f t="shared" ref="F5:I5" si="1">DCOUNTA($A$6:$D$106,2,F2:F3)</f>
        <v>36</v>
      </c>
      <c r="G5" s="4">
        <f t="shared" si="1"/>
        <v>27</v>
      </c>
      <c r="H5" s="4">
        <f t="shared" si="1"/>
        <v>17</v>
      </c>
      <c r="I5" s="4">
        <f t="shared" si="1"/>
        <v>20</v>
      </c>
    </row>
    <row r="6" spans="1:9" x14ac:dyDescent="0.3">
      <c r="A6" s="4" t="s">
        <v>98</v>
      </c>
      <c r="B6" s="4" t="s">
        <v>199</v>
      </c>
      <c r="C6" s="4" t="s">
        <v>204</v>
      </c>
      <c r="D6" s="4" t="s">
        <v>205</v>
      </c>
    </row>
    <row r="7" spans="1:9" x14ac:dyDescent="0.3">
      <c r="A7" s="4" t="s">
        <v>99</v>
      </c>
      <c r="B7" s="4" t="s">
        <v>200</v>
      </c>
      <c r="C7" s="9">
        <v>92.110198039732381</v>
      </c>
      <c r="D7" s="4" t="s">
        <v>206</v>
      </c>
      <c r="F7" s="4" t="s">
        <v>205</v>
      </c>
      <c r="G7" s="4" t="s">
        <v>205</v>
      </c>
      <c r="H7" s="4" t="s">
        <v>205</v>
      </c>
    </row>
    <row r="8" spans="1:9" x14ac:dyDescent="0.3">
      <c r="A8" s="4" t="s">
        <v>100</v>
      </c>
      <c r="B8" s="4" t="s">
        <v>201</v>
      </c>
      <c r="C8" s="9">
        <v>128.95588236617709</v>
      </c>
      <c r="D8" s="4" t="s">
        <v>206</v>
      </c>
      <c r="F8" s="4" t="s">
        <v>206</v>
      </c>
      <c r="G8" s="4" t="s">
        <v>207</v>
      </c>
      <c r="H8" s="4" t="s">
        <v>208</v>
      </c>
    </row>
    <row r="9" spans="1:9" x14ac:dyDescent="0.3">
      <c r="A9" s="4" t="s">
        <v>101</v>
      </c>
      <c r="B9" s="4" t="s">
        <v>200</v>
      </c>
      <c r="C9" s="9">
        <v>14.531768824763478</v>
      </c>
      <c r="D9" s="4" t="s">
        <v>206</v>
      </c>
      <c r="E9" s="18" t="s">
        <v>211</v>
      </c>
      <c r="F9" s="9">
        <f t="shared" ref="F9:H9" si="2">DSUM($A$6:$D$106,3,F7:F8)</f>
        <v>5710.873894947702</v>
      </c>
      <c r="G9" s="9">
        <f t="shared" si="2"/>
        <v>1359.9963267036694</v>
      </c>
      <c r="H9" s="9">
        <f t="shared" si="2"/>
        <v>1349.4129630679445</v>
      </c>
    </row>
    <row r="10" spans="1:9" x14ac:dyDescent="0.3">
      <c r="A10" s="4" t="s">
        <v>102</v>
      </c>
      <c r="B10" s="4" t="s">
        <v>202</v>
      </c>
      <c r="C10" s="9">
        <v>90.946246999100438</v>
      </c>
      <c r="D10" s="4" t="s">
        <v>207</v>
      </c>
      <c r="E10" s="18" t="s">
        <v>210</v>
      </c>
      <c r="F10" s="4">
        <f t="shared" ref="F10:H10" si="3">DCOUNTA($A$6:$D$106,4,F7:F8)</f>
        <v>64</v>
      </c>
      <c r="G10" s="4">
        <f t="shared" si="3"/>
        <v>22</v>
      </c>
      <c r="H10" s="4">
        <f t="shared" si="3"/>
        <v>14</v>
      </c>
    </row>
    <row r="11" spans="1:9" x14ac:dyDescent="0.3">
      <c r="A11" s="4" t="s">
        <v>103</v>
      </c>
      <c r="B11" s="4" t="s">
        <v>203</v>
      </c>
      <c r="C11" s="9">
        <v>128.11694465159127</v>
      </c>
      <c r="D11" s="4" t="s">
        <v>206</v>
      </c>
    </row>
    <row r="12" spans="1:9" x14ac:dyDescent="0.3">
      <c r="A12" s="4" t="s">
        <v>104</v>
      </c>
      <c r="B12" s="4" t="s">
        <v>200</v>
      </c>
      <c r="C12" s="9">
        <v>149.71919766044979</v>
      </c>
      <c r="D12" s="4" t="s">
        <v>206</v>
      </c>
    </row>
    <row r="13" spans="1:9" x14ac:dyDescent="0.3">
      <c r="A13" s="4" t="s">
        <v>105</v>
      </c>
      <c r="B13" s="4" t="s">
        <v>203</v>
      </c>
      <c r="C13" s="9">
        <v>119.95713941584707</v>
      </c>
      <c r="D13" s="4" t="s">
        <v>208</v>
      </c>
    </row>
    <row r="14" spans="1:9" x14ac:dyDescent="0.3">
      <c r="A14" s="4" t="s">
        <v>106</v>
      </c>
      <c r="B14" s="4" t="s">
        <v>202</v>
      </c>
      <c r="C14" s="9">
        <v>77.480924168578611</v>
      </c>
      <c r="D14" s="4" t="s">
        <v>207</v>
      </c>
    </row>
    <row r="15" spans="1:9" x14ac:dyDescent="0.3">
      <c r="A15" s="4" t="s">
        <v>107</v>
      </c>
      <c r="B15" s="4" t="s">
        <v>201</v>
      </c>
      <c r="C15" s="9">
        <v>59.310340384379209</v>
      </c>
      <c r="D15" s="4" t="s">
        <v>206</v>
      </c>
    </row>
    <row r="16" spans="1:9" x14ac:dyDescent="0.3">
      <c r="A16" s="4" t="s">
        <v>108</v>
      </c>
      <c r="B16" s="4" t="s">
        <v>201</v>
      </c>
      <c r="C16" s="9">
        <v>45.844376692799905</v>
      </c>
      <c r="D16" s="4" t="s">
        <v>206</v>
      </c>
    </row>
    <row r="17" spans="1:4" x14ac:dyDescent="0.3">
      <c r="A17" s="4" t="s">
        <v>109</v>
      </c>
      <c r="B17" s="4" t="s">
        <v>200</v>
      </c>
      <c r="C17" s="9">
        <v>137.11803388684868</v>
      </c>
      <c r="D17" s="4" t="s">
        <v>206</v>
      </c>
    </row>
    <row r="18" spans="1:4" x14ac:dyDescent="0.3">
      <c r="A18" s="4" t="s">
        <v>110</v>
      </c>
      <c r="B18" s="4" t="s">
        <v>200</v>
      </c>
      <c r="C18" s="9">
        <v>148.80479374417641</v>
      </c>
      <c r="D18" s="4" t="s">
        <v>206</v>
      </c>
    </row>
    <row r="19" spans="1:4" x14ac:dyDescent="0.3">
      <c r="A19" s="4" t="s">
        <v>111</v>
      </c>
      <c r="B19" s="4" t="s">
        <v>201</v>
      </c>
      <c r="C19" s="9">
        <v>97.161500626224012</v>
      </c>
      <c r="D19" s="4" t="s">
        <v>207</v>
      </c>
    </row>
    <row r="20" spans="1:4" x14ac:dyDescent="0.3">
      <c r="A20" s="4" t="s">
        <v>112</v>
      </c>
      <c r="B20" s="4" t="s">
        <v>200</v>
      </c>
      <c r="C20" s="9">
        <v>25.087337377697324</v>
      </c>
      <c r="D20" s="4" t="s">
        <v>206</v>
      </c>
    </row>
    <row r="21" spans="1:4" x14ac:dyDescent="0.3">
      <c r="A21" s="4" t="s">
        <v>113</v>
      </c>
      <c r="B21" s="4" t="s">
        <v>202</v>
      </c>
      <c r="C21" s="9">
        <v>150.79223882580058</v>
      </c>
      <c r="D21" s="4" t="s">
        <v>206</v>
      </c>
    </row>
    <row r="22" spans="1:4" x14ac:dyDescent="0.3">
      <c r="A22" s="4" t="s">
        <v>114</v>
      </c>
      <c r="B22" s="4" t="s">
        <v>203</v>
      </c>
      <c r="C22" s="9">
        <v>61.521961366770988</v>
      </c>
      <c r="D22" s="4" t="s">
        <v>208</v>
      </c>
    </row>
    <row r="23" spans="1:4" x14ac:dyDescent="0.3">
      <c r="A23" s="4" t="s">
        <v>115</v>
      </c>
      <c r="B23" s="4" t="s">
        <v>200</v>
      </c>
      <c r="C23" s="9">
        <v>93.864896945259702</v>
      </c>
      <c r="D23" s="4" t="s">
        <v>207</v>
      </c>
    </row>
    <row r="24" spans="1:4" x14ac:dyDescent="0.3">
      <c r="A24" s="4" t="s">
        <v>116</v>
      </c>
      <c r="B24" s="4" t="s">
        <v>203</v>
      </c>
      <c r="C24" s="9">
        <v>108.54894573233237</v>
      </c>
      <c r="D24" s="4" t="s">
        <v>206</v>
      </c>
    </row>
    <row r="25" spans="1:4" x14ac:dyDescent="0.3">
      <c r="A25" s="4" t="s">
        <v>117</v>
      </c>
      <c r="B25" s="4" t="s">
        <v>202</v>
      </c>
      <c r="C25" s="9">
        <v>139.75898690579314</v>
      </c>
      <c r="D25" s="4" t="s">
        <v>206</v>
      </c>
    </row>
    <row r="26" spans="1:4" x14ac:dyDescent="0.3">
      <c r="A26" s="4" t="s">
        <v>118</v>
      </c>
      <c r="B26" s="4" t="s">
        <v>201</v>
      </c>
      <c r="C26" s="9">
        <v>83.702602154632714</v>
      </c>
      <c r="D26" s="4" t="s">
        <v>206</v>
      </c>
    </row>
    <row r="27" spans="1:4" x14ac:dyDescent="0.3">
      <c r="A27" s="4" t="s">
        <v>119</v>
      </c>
      <c r="B27" s="4" t="s">
        <v>201</v>
      </c>
      <c r="C27" s="9">
        <v>110.09176810194654</v>
      </c>
      <c r="D27" s="4" t="s">
        <v>208</v>
      </c>
    </row>
    <row r="28" spans="1:4" x14ac:dyDescent="0.3">
      <c r="A28" s="4" t="s">
        <v>120</v>
      </c>
      <c r="B28" s="4" t="s">
        <v>200</v>
      </c>
      <c r="C28" s="9">
        <v>11.9054996515132</v>
      </c>
      <c r="D28" s="4" t="s">
        <v>207</v>
      </c>
    </row>
    <row r="29" spans="1:4" x14ac:dyDescent="0.3">
      <c r="A29" s="4" t="s">
        <v>121</v>
      </c>
      <c r="B29" s="4" t="s">
        <v>200</v>
      </c>
      <c r="C29" s="9">
        <v>95.983299205178682</v>
      </c>
      <c r="D29" s="4" t="s">
        <v>206</v>
      </c>
    </row>
    <row r="30" spans="1:4" x14ac:dyDescent="0.3">
      <c r="A30" s="4" t="s">
        <v>122</v>
      </c>
      <c r="B30" s="4" t="s">
        <v>201</v>
      </c>
      <c r="C30" s="9">
        <v>60.793748786016209</v>
      </c>
      <c r="D30" s="4" t="s">
        <v>206</v>
      </c>
    </row>
    <row r="31" spans="1:4" x14ac:dyDescent="0.3">
      <c r="A31" s="4" t="s">
        <v>123</v>
      </c>
      <c r="B31" s="4" t="s">
        <v>200</v>
      </c>
      <c r="C31" s="9">
        <v>86.576659745080292</v>
      </c>
      <c r="D31" s="4" t="s">
        <v>206</v>
      </c>
    </row>
    <row r="32" spans="1:4" x14ac:dyDescent="0.3">
      <c r="A32" s="4" t="s">
        <v>124</v>
      </c>
      <c r="B32" s="4" t="s">
        <v>202</v>
      </c>
      <c r="C32" s="9">
        <v>53.771720657755672</v>
      </c>
      <c r="D32" s="4" t="s">
        <v>206</v>
      </c>
    </row>
    <row r="33" spans="1:4" x14ac:dyDescent="0.3">
      <c r="A33" s="4" t="s">
        <v>125</v>
      </c>
      <c r="B33" s="4" t="s">
        <v>203</v>
      </c>
      <c r="C33" s="9">
        <v>45.908569318282908</v>
      </c>
      <c r="D33" s="4" t="s">
        <v>207</v>
      </c>
    </row>
    <row r="34" spans="1:4" x14ac:dyDescent="0.3">
      <c r="A34" s="4" t="s">
        <v>126</v>
      </c>
      <c r="B34" s="4" t="s">
        <v>200</v>
      </c>
      <c r="C34" s="9">
        <v>117.23220333344251</v>
      </c>
      <c r="D34" s="4" t="s">
        <v>206</v>
      </c>
    </row>
    <row r="35" spans="1:4" x14ac:dyDescent="0.3">
      <c r="A35" s="4" t="s">
        <v>127</v>
      </c>
      <c r="B35" s="4" t="s">
        <v>203</v>
      </c>
      <c r="C35" s="9">
        <v>37.566670491044867</v>
      </c>
      <c r="D35" s="4" t="s">
        <v>206</v>
      </c>
    </row>
    <row r="36" spans="1:4" x14ac:dyDescent="0.3">
      <c r="A36" s="4" t="s">
        <v>128</v>
      </c>
      <c r="B36" s="4" t="s">
        <v>202</v>
      </c>
      <c r="C36" s="9">
        <v>126.60387381908825</v>
      </c>
      <c r="D36" s="4" t="s">
        <v>208</v>
      </c>
    </row>
    <row r="37" spans="1:4" x14ac:dyDescent="0.3">
      <c r="A37" s="4" t="s">
        <v>129</v>
      </c>
      <c r="B37" s="4" t="s">
        <v>201</v>
      </c>
      <c r="C37" s="9">
        <v>49.061177891784041</v>
      </c>
      <c r="D37" s="4" t="s">
        <v>207</v>
      </c>
    </row>
    <row r="38" spans="1:4" x14ac:dyDescent="0.3">
      <c r="A38" s="4" t="s">
        <v>130</v>
      </c>
      <c r="B38" s="4" t="s">
        <v>201</v>
      </c>
      <c r="C38" s="9">
        <v>94.305226828158098</v>
      </c>
      <c r="D38" s="4" t="s">
        <v>206</v>
      </c>
    </row>
    <row r="39" spans="1:4" x14ac:dyDescent="0.3">
      <c r="A39" s="4" t="s">
        <v>131</v>
      </c>
      <c r="B39" s="4" t="s">
        <v>200</v>
      </c>
      <c r="C39" s="9">
        <v>149.46701574895093</v>
      </c>
      <c r="D39" s="4" t="s">
        <v>206</v>
      </c>
    </row>
    <row r="40" spans="1:4" x14ac:dyDescent="0.3">
      <c r="A40" s="4" t="s">
        <v>132</v>
      </c>
      <c r="B40" s="4" t="s">
        <v>200</v>
      </c>
      <c r="C40" s="9">
        <v>137.39596543594124</v>
      </c>
      <c r="D40" s="4" t="s">
        <v>206</v>
      </c>
    </row>
    <row r="41" spans="1:4" x14ac:dyDescent="0.3">
      <c r="A41" s="4" t="s">
        <v>133</v>
      </c>
      <c r="B41" s="4" t="s">
        <v>201</v>
      </c>
      <c r="C41" s="9">
        <v>86.750557771577988</v>
      </c>
      <c r="D41" s="4" t="s">
        <v>206</v>
      </c>
    </row>
    <row r="42" spans="1:4" x14ac:dyDescent="0.3">
      <c r="A42" s="4" t="s">
        <v>134</v>
      </c>
      <c r="B42" s="4" t="s">
        <v>200</v>
      </c>
      <c r="C42" s="9">
        <v>120.39535788577803</v>
      </c>
      <c r="D42" s="4" t="s">
        <v>207</v>
      </c>
    </row>
    <row r="43" spans="1:4" x14ac:dyDescent="0.3">
      <c r="A43" s="4" t="s">
        <v>135</v>
      </c>
      <c r="B43" s="4" t="s">
        <v>202</v>
      </c>
      <c r="C43" s="9">
        <v>134.86394188149379</v>
      </c>
      <c r="D43" s="4" t="s">
        <v>206</v>
      </c>
    </row>
    <row r="44" spans="1:4" x14ac:dyDescent="0.3">
      <c r="A44" s="4" t="s">
        <v>136</v>
      </c>
      <c r="B44" s="4" t="s">
        <v>203</v>
      </c>
      <c r="C44" s="9">
        <v>113.15157391941996</v>
      </c>
      <c r="D44" s="4" t="s">
        <v>206</v>
      </c>
    </row>
    <row r="45" spans="1:4" x14ac:dyDescent="0.3">
      <c r="A45" s="4" t="s">
        <v>137</v>
      </c>
      <c r="B45" s="4" t="s">
        <v>200</v>
      </c>
      <c r="C45" s="9">
        <v>88.413499701642266</v>
      </c>
      <c r="D45" s="4" t="s">
        <v>208</v>
      </c>
    </row>
    <row r="46" spans="1:4" x14ac:dyDescent="0.3">
      <c r="A46" s="4" t="s">
        <v>138</v>
      </c>
      <c r="B46" s="4" t="s">
        <v>203</v>
      </c>
      <c r="C46" s="9">
        <v>17.458256280613647</v>
      </c>
      <c r="D46" s="4" t="s">
        <v>207</v>
      </c>
    </row>
    <row r="47" spans="1:4" x14ac:dyDescent="0.3">
      <c r="A47" s="4" t="s">
        <v>139</v>
      </c>
      <c r="B47" s="4" t="s">
        <v>202</v>
      </c>
      <c r="C47" s="9">
        <v>112.07460671297829</v>
      </c>
      <c r="D47" s="4" t="s">
        <v>206</v>
      </c>
    </row>
    <row r="48" spans="1:4" x14ac:dyDescent="0.3">
      <c r="A48" s="4" t="s">
        <v>140</v>
      </c>
      <c r="B48" s="4" t="s">
        <v>201</v>
      </c>
      <c r="C48" s="9">
        <v>24.010945253984161</v>
      </c>
      <c r="D48" s="4" t="s">
        <v>206</v>
      </c>
    </row>
    <row r="49" spans="1:4" x14ac:dyDescent="0.3">
      <c r="A49" s="4" t="s">
        <v>141</v>
      </c>
      <c r="B49" s="4" t="s">
        <v>201</v>
      </c>
      <c r="C49" s="9">
        <v>61.715554542397804</v>
      </c>
      <c r="D49" s="4" t="s">
        <v>206</v>
      </c>
    </row>
    <row r="50" spans="1:4" x14ac:dyDescent="0.3">
      <c r="A50" s="4" t="s">
        <v>142</v>
      </c>
      <c r="B50" s="4" t="s">
        <v>200</v>
      </c>
      <c r="C50" s="9">
        <v>99.177052364284947</v>
      </c>
      <c r="D50" s="4" t="s">
        <v>206</v>
      </c>
    </row>
    <row r="51" spans="1:4" x14ac:dyDescent="0.3">
      <c r="A51" s="4" t="s">
        <v>143</v>
      </c>
      <c r="B51" s="4" t="s">
        <v>203</v>
      </c>
      <c r="C51" s="9">
        <v>84.910996599781583</v>
      </c>
      <c r="D51" s="4" t="s">
        <v>207</v>
      </c>
    </row>
    <row r="52" spans="1:4" x14ac:dyDescent="0.3">
      <c r="A52" s="4" t="s">
        <v>144</v>
      </c>
      <c r="B52" s="4" t="s">
        <v>200</v>
      </c>
      <c r="C52" s="9">
        <v>58.720726017083727</v>
      </c>
      <c r="D52" s="4" t="s">
        <v>206</v>
      </c>
    </row>
    <row r="53" spans="1:4" x14ac:dyDescent="0.3">
      <c r="A53" s="4" t="s">
        <v>145</v>
      </c>
      <c r="B53" s="4" t="s">
        <v>203</v>
      </c>
      <c r="C53" s="9">
        <v>47.653871924778024</v>
      </c>
      <c r="D53" s="4" t="s">
        <v>206</v>
      </c>
    </row>
    <row r="54" spans="1:4" x14ac:dyDescent="0.3">
      <c r="A54" s="4" t="s">
        <v>146</v>
      </c>
      <c r="B54" s="4" t="s">
        <v>202</v>
      </c>
      <c r="C54" s="9">
        <v>32.30711077994907</v>
      </c>
      <c r="D54" s="4" t="s">
        <v>208</v>
      </c>
    </row>
    <row r="55" spans="1:4" x14ac:dyDescent="0.3">
      <c r="A55" s="4" t="s">
        <v>147</v>
      </c>
      <c r="B55" s="4" t="s">
        <v>201</v>
      </c>
      <c r="C55" s="9">
        <v>9.7770317304861916</v>
      </c>
      <c r="D55" s="4" t="s">
        <v>207</v>
      </c>
    </row>
    <row r="56" spans="1:4" x14ac:dyDescent="0.3">
      <c r="A56" s="4" t="s">
        <v>148</v>
      </c>
      <c r="B56" s="4" t="s">
        <v>201</v>
      </c>
      <c r="C56" s="9">
        <v>60.689658855181179</v>
      </c>
      <c r="D56" s="4" t="s">
        <v>206</v>
      </c>
    </row>
    <row r="57" spans="1:4" x14ac:dyDescent="0.3">
      <c r="A57" s="4" t="s">
        <v>149</v>
      </c>
      <c r="B57" s="4" t="s">
        <v>200</v>
      </c>
      <c r="C57" s="9">
        <v>155.04681133876696</v>
      </c>
      <c r="D57" s="4" t="s">
        <v>206</v>
      </c>
    </row>
    <row r="58" spans="1:4" x14ac:dyDescent="0.3">
      <c r="A58" s="4" t="s">
        <v>150</v>
      </c>
      <c r="B58" s="4" t="s">
        <v>203</v>
      </c>
      <c r="C58" s="9">
        <v>154.78798811471026</v>
      </c>
      <c r="D58" s="4" t="s">
        <v>206</v>
      </c>
    </row>
    <row r="59" spans="1:4" x14ac:dyDescent="0.3">
      <c r="A59" s="4" t="s">
        <v>151</v>
      </c>
      <c r="B59" s="4" t="s">
        <v>200</v>
      </c>
      <c r="C59" s="9">
        <v>123.63075552206179</v>
      </c>
      <c r="D59" s="4" t="s">
        <v>208</v>
      </c>
    </row>
    <row r="60" spans="1:4" x14ac:dyDescent="0.3">
      <c r="A60" s="4" t="s">
        <v>152</v>
      </c>
      <c r="B60" s="4" t="s">
        <v>203</v>
      </c>
      <c r="C60" s="9">
        <v>43.160431564392695</v>
      </c>
      <c r="D60" s="4" t="s">
        <v>207</v>
      </c>
    </row>
    <row r="61" spans="1:4" x14ac:dyDescent="0.3">
      <c r="A61" s="4" t="s">
        <v>153</v>
      </c>
      <c r="B61" s="4" t="s">
        <v>202</v>
      </c>
      <c r="C61" s="9">
        <v>82.071228642132766</v>
      </c>
      <c r="D61" s="4" t="s">
        <v>206</v>
      </c>
    </row>
    <row r="62" spans="1:4" x14ac:dyDescent="0.3">
      <c r="A62" s="4" t="s">
        <v>154</v>
      </c>
      <c r="B62" s="4" t="s">
        <v>201</v>
      </c>
      <c r="C62" s="9">
        <v>127.54510406929494</v>
      </c>
      <c r="D62" s="4" t="s">
        <v>206</v>
      </c>
    </row>
    <row r="63" spans="1:4" x14ac:dyDescent="0.3">
      <c r="A63" s="4" t="s">
        <v>155</v>
      </c>
      <c r="B63" s="4" t="s">
        <v>201</v>
      </c>
      <c r="C63" s="9">
        <v>132.71395604916785</v>
      </c>
      <c r="D63" s="4" t="s">
        <v>206</v>
      </c>
    </row>
    <row r="64" spans="1:4" x14ac:dyDescent="0.3">
      <c r="A64" s="4" t="s">
        <v>156</v>
      </c>
      <c r="B64" s="4" t="s">
        <v>200</v>
      </c>
      <c r="C64" s="9">
        <v>79.396848380511372</v>
      </c>
      <c r="D64" s="4" t="s">
        <v>206</v>
      </c>
    </row>
    <row r="65" spans="1:4" x14ac:dyDescent="0.3">
      <c r="A65" s="4" t="s">
        <v>157</v>
      </c>
      <c r="B65" s="4" t="s">
        <v>200</v>
      </c>
      <c r="C65" s="9">
        <v>11.869216696430492</v>
      </c>
      <c r="D65" s="4" t="s">
        <v>207</v>
      </c>
    </row>
    <row r="66" spans="1:4" x14ac:dyDescent="0.3">
      <c r="A66" s="4" t="s">
        <v>158</v>
      </c>
      <c r="B66" s="4" t="s">
        <v>201</v>
      </c>
      <c r="C66" s="9">
        <v>32.107438140219699</v>
      </c>
      <c r="D66" s="4" t="s">
        <v>206</v>
      </c>
    </row>
    <row r="67" spans="1:4" x14ac:dyDescent="0.3">
      <c r="A67" s="4" t="s">
        <v>159</v>
      </c>
      <c r="B67" s="4" t="s">
        <v>200</v>
      </c>
      <c r="C67" s="9">
        <v>21.476320119364694</v>
      </c>
      <c r="D67" s="4" t="s">
        <v>206</v>
      </c>
    </row>
    <row r="68" spans="1:4" x14ac:dyDescent="0.3">
      <c r="A68" s="4" t="s">
        <v>160</v>
      </c>
      <c r="B68" s="4" t="s">
        <v>202</v>
      </c>
      <c r="C68" s="9">
        <v>121.95607488174421</v>
      </c>
      <c r="D68" s="4" t="s">
        <v>208</v>
      </c>
    </row>
    <row r="69" spans="1:4" x14ac:dyDescent="0.3">
      <c r="A69" s="4" t="s">
        <v>161</v>
      </c>
      <c r="B69" s="4" t="s">
        <v>203</v>
      </c>
      <c r="C69" s="9">
        <v>73.373418785173968</v>
      </c>
      <c r="D69" s="4" t="s">
        <v>207</v>
      </c>
    </row>
    <row r="70" spans="1:4" x14ac:dyDescent="0.3">
      <c r="A70" s="4" t="s">
        <v>162</v>
      </c>
      <c r="B70" s="4" t="s">
        <v>200</v>
      </c>
      <c r="C70" s="9">
        <v>20.344682637391177</v>
      </c>
      <c r="D70" s="4" t="s">
        <v>206</v>
      </c>
    </row>
    <row r="71" spans="1:4" x14ac:dyDescent="0.3">
      <c r="A71" s="4" t="s">
        <v>163</v>
      </c>
      <c r="B71" s="4" t="s">
        <v>203</v>
      </c>
      <c r="C71" s="9">
        <v>97.772167784716899</v>
      </c>
      <c r="D71" s="4" t="s">
        <v>206</v>
      </c>
    </row>
    <row r="72" spans="1:4" x14ac:dyDescent="0.3">
      <c r="A72" s="4" t="s">
        <v>164</v>
      </c>
      <c r="B72" s="4" t="s">
        <v>202</v>
      </c>
      <c r="C72" s="9">
        <v>80.643318592923791</v>
      </c>
      <c r="D72" s="4" t="s">
        <v>206</v>
      </c>
    </row>
    <row r="73" spans="1:4" x14ac:dyDescent="0.3">
      <c r="A73" s="4" t="s">
        <v>165</v>
      </c>
      <c r="B73" s="4" t="s">
        <v>201</v>
      </c>
      <c r="C73" s="9">
        <v>104.62732538981845</v>
      </c>
      <c r="D73" s="4" t="s">
        <v>206</v>
      </c>
    </row>
    <row r="74" spans="1:4" x14ac:dyDescent="0.3">
      <c r="A74" s="4" t="s">
        <v>166</v>
      </c>
      <c r="B74" s="4" t="s">
        <v>201</v>
      </c>
      <c r="C74" s="9">
        <v>134.37833133542549</v>
      </c>
      <c r="D74" s="4" t="s">
        <v>207</v>
      </c>
    </row>
    <row r="75" spans="1:4" x14ac:dyDescent="0.3">
      <c r="A75" s="4" t="s">
        <v>167</v>
      </c>
      <c r="B75" s="4" t="s">
        <v>200</v>
      </c>
      <c r="C75" s="9">
        <v>55.407884668630956</v>
      </c>
      <c r="D75" s="4" t="s">
        <v>206</v>
      </c>
    </row>
    <row r="76" spans="1:4" x14ac:dyDescent="0.3">
      <c r="A76" s="4" t="s">
        <v>168</v>
      </c>
      <c r="B76" s="4" t="s">
        <v>200</v>
      </c>
      <c r="C76" s="9">
        <v>150.0949591971532</v>
      </c>
      <c r="D76" s="4" t="s">
        <v>206</v>
      </c>
    </row>
    <row r="77" spans="1:4" x14ac:dyDescent="0.3">
      <c r="A77" s="4" t="s">
        <v>169</v>
      </c>
      <c r="B77" s="4" t="s">
        <v>203</v>
      </c>
      <c r="C77" s="9">
        <v>33.012846102058923</v>
      </c>
      <c r="D77" s="4" t="s">
        <v>208</v>
      </c>
    </row>
    <row r="78" spans="1:4" x14ac:dyDescent="0.3">
      <c r="A78" s="4" t="s">
        <v>170</v>
      </c>
      <c r="B78" s="4" t="s">
        <v>200</v>
      </c>
      <c r="C78" s="9">
        <v>58.836712688688088</v>
      </c>
      <c r="D78" s="4" t="s">
        <v>207</v>
      </c>
    </row>
    <row r="79" spans="1:4" x14ac:dyDescent="0.3">
      <c r="A79" s="4" t="s">
        <v>171</v>
      </c>
      <c r="B79" s="4" t="s">
        <v>203</v>
      </c>
      <c r="C79" s="9">
        <v>97.762109975126052</v>
      </c>
      <c r="D79" s="4" t="s">
        <v>206</v>
      </c>
    </row>
    <row r="80" spans="1:4" x14ac:dyDescent="0.3">
      <c r="A80" s="4" t="s">
        <v>172</v>
      </c>
      <c r="B80" s="4" t="s">
        <v>202</v>
      </c>
      <c r="C80" s="9">
        <v>114.27057286423337</v>
      </c>
      <c r="D80" s="4" t="s">
        <v>206</v>
      </c>
    </row>
    <row r="81" spans="1:4" x14ac:dyDescent="0.3">
      <c r="A81" s="4" t="s">
        <v>173</v>
      </c>
      <c r="B81" s="4" t="s">
        <v>201</v>
      </c>
      <c r="C81" s="9">
        <v>99.605849405267747</v>
      </c>
      <c r="D81" s="4" t="s">
        <v>206</v>
      </c>
    </row>
    <row r="82" spans="1:4" x14ac:dyDescent="0.3">
      <c r="A82" s="4" t="s">
        <v>174</v>
      </c>
      <c r="B82" s="4" t="s">
        <v>201</v>
      </c>
      <c r="C82" s="9">
        <v>26.627984008232314</v>
      </c>
      <c r="D82" s="4" t="s">
        <v>206</v>
      </c>
    </row>
    <row r="83" spans="1:4" x14ac:dyDescent="0.3">
      <c r="A83" s="4" t="s">
        <v>175</v>
      </c>
      <c r="B83" s="4" t="s">
        <v>200</v>
      </c>
      <c r="C83" s="9">
        <v>63.085621516562632</v>
      </c>
      <c r="D83" s="4" t="s">
        <v>207</v>
      </c>
    </row>
    <row r="84" spans="1:4" x14ac:dyDescent="0.3">
      <c r="A84" s="4" t="s">
        <v>176</v>
      </c>
      <c r="B84" s="4" t="s">
        <v>200</v>
      </c>
      <c r="C84" s="9">
        <v>32.35059044134109</v>
      </c>
      <c r="D84" s="4" t="s">
        <v>206</v>
      </c>
    </row>
    <row r="85" spans="1:4" x14ac:dyDescent="0.3">
      <c r="A85" s="4" t="s">
        <v>177</v>
      </c>
      <c r="B85" s="4" t="s">
        <v>201</v>
      </c>
      <c r="C85" s="9">
        <v>19.056544676444616</v>
      </c>
      <c r="D85" s="4" t="s">
        <v>206</v>
      </c>
    </row>
    <row r="86" spans="1:4" x14ac:dyDescent="0.3">
      <c r="A86" s="4" t="s">
        <v>178</v>
      </c>
      <c r="B86" s="4" t="s">
        <v>200</v>
      </c>
      <c r="C86" s="9">
        <v>99.345409786435596</v>
      </c>
      <c r="D86" s="4" t="s">
        <v>208</v>
      </c>
    </row>
    <row r="87" spans="1:4" x14ac:dyDescent="0.3">
      <c r="A87" s="4" t="s">
        <v>179</v>
      </c>
      <c r="B87" s="4" t="s">
        <v>202</v>
      </c>
      <c r="C87" s="9">
        <v>103.9032283033935</v>
      </c>
      <c r="D87" s="4" t="s">
        <v>207</v>
      </c>
    </row>
    <row r="88" spans="1:4" x14ac:dyDescent="0.3">
      <c r="A88" s="4" t="s">
        <v>180</v>
      </c>
      <c r="B88" s="4" t="s">
        <v>203</v>
      </c>
      <c r="C88" s="9">
        <v>124.67343599331544</v>
      </c>
      <c r="D88" s="4" t="s">
        <v>206</v>
      </c>
    </row>
    <row r="89" spans="1:4" x14ac:dyDescent="0.3">
      <c r="A89" s="4" t="s">
        <v>181</v>
      </c>
      <c r="B89" s="4" t="s">
        <v>200</v>
      </c>
      <c r="C89" s="9">
        <v>60.92327629953455</v>
      </c>
      <c r="D89" s="4" t="s">
        <v>206</v>
      </c>
    </row>
    <row r="90" spans="1:4" x14ac:dyDescent="0.3">
      <c r="A90" s="4" t="s">
        <v>182</v>
      </c>
      <c r="B90" s="4" t="s">
        <v>203</v>
      </c>
      <c r="C90" s="9">
        <v>81.760121862791166</v>
      </c>
      <c r="D90" s="4" t="s">
        <v>206</v>
      </c>
    </row>
    <row r="91" spans="1:4" x14ac:dyDescent="0.3">
      <c r="A91" s="4" t="s">
        <v>183</v>
      </c>
      <c r="B91" s="4" t="s">
        <v>202</v>
      </c>
      <c r="C91" s="9">
        <v>60.916251808151706</v>
      </c>
      <c r="D91" s="4" t="s">
        <v>208</v>
      </c>
    </row>
    <row r="92" spans="1:4" x14ac:dyDescent="0.3">
      <c r="A92" s="4" t="s">
        <v>184</v>
      </c>
      <c r="B92" s="4" t="s">
        <v>201</v>
      </c>
      <c r="C92" s="9">
        <v>115.7658913944762</v>
      </c>
      <c r="D92" s="4" t="s">
        <v>207</v>
      </c>
    </row>
    <row r="93" spans="1:4" x14ac:dyDescent="0.3">
      <c r="A93" s="4" t="s">
        <v>185</v>
      </c>
      <c r="B93" s="4" t="s">
        <v>201</v>
      </c>
      <c r="C93" s="9">
        <v>131.55858096312559</v>
      </c>
      <c r="D93" s="4" t="s">
        <v>206</v>
      </c>
    </row>
    <row r="94" spans="1:4" x14ac:dyDescent="0.3">
      <c r="A94" s="4" t="s">
        <v>186</v>
      </c>
      <c r="B94" s="4" t="s">
        <v>200</v>
      </c>
      <c r="C94" s="9">
        <v>131.11282464303892</v>
      </c>
      <c r="D94" s="4" t="s">
        <v>206</v>
      </c>
    </row>
    <row r="95" spans="1:4" x14ac:dyDescent="0.3">
      <c r="A95" s="4" t="s">
        <v>187</v>
      </c>
      <c r="B95" s="4" t="s">
        <v>200</v>
      </c>
      <c r="C95" s="9">
        <v>45.033663360672769</v>
      </c>
      <c r="D95" s="4" t="s">
        <v>206</v>
      </c>
    </row>
    <row r="96" spans="1:4" x14ac:dyDescent="0.3">
      <c r="A96" s="4" t="s">
        <v>188</v>
      </c>
      <c r="B96" s="4" t="s">
        <v>203</v>
      </c>
      <c r="C96" s="9">
        <v>104.69366267279578</v>
      </c>
      <c r="D96" s="4" t="s">
        <v>206</v>
      </c>
    </row>
    <row r="97" spans="1:4" x14ac:dyDescent="0.3">
      <c r="A97" s="4" t="s">
        <v>189</v>
      </c>
      <c r="B97" s="4" t="s">
        <v>200</v>
      </c>
      <c r="C97" s="9">
        <v>17.047523476855545</v>
      </c>
      <c r="D97" s="4" t="s">
        <v>207</v>
      </c>
    </row>
    <row r="98" spans="1:4" x14ac:dyDescent="0.3">
      <c r="A98" s="4" t="s">
        <v>190</v>
      </c>
      <c r="B98" s="4" t="s">
        <v>203</v>
      </c>
      <c r="C98" s="9">
        <v>71.811645561229042</v>
      </c>
      <c r="D98" s="4" t="s">
        <v>206</v>
      </c>
    </row>
    <row r="99" spans="1:4" x14ac:dyDescent="0.3">
      <c r="A99" s="4" t="s">
        <v>191</v>
      </c>
      <c r="B99" s="4" t="s">
        <v>202</v>
      </c>
      <c r="C99" s="9">
        <v>25.710663510765581</v>
      </c>
      <c r="D99" s="4" t="s">
        <v>206</v>
      </c>
    </row>
    <row r="100" spans="1:4" x14ac:dyDescent="0.3">
      <c r="A100" s="4" t="s">
        <v>192</v>
      </c>
      <c r="B100" s="4" t="s">
        <v>201</v>
      </c>
      <c r="C100" s="9">
        <v>95.544495462710273</v>
      </c>
      <c r="D100" s="4" t="s">
        <v>208</v>
      </c>
    </row>
    <row r="101" spans="1:4" x14ac:dyDescent="0.3">
      <c r="A101" s="4" t="s">
        <v>193</v>
      </c>
      <c r="B101" s="4" t="s">
        <v>201</v>
      </c>
      <c r="C101" s="9">
        <v>17.393599483744222</v>
      </c>
      <c r="D101" s="4" t="s">
        <v>207</v>
      </c>
    </row>
    <row r="102" spans="1:4" x14ac:dyDescent="0.3">
      <c r="A102" s="4" t="s">
        <v>194</v>
      </c>
      <c r="B102" s="4" t="s">
        <v>200</v>
      </c>
      <c r="C102" s="9">
        <v>88.26015896060639</v>
      </c>
      <c r="D102" s="4" t="s">
        <v>206</v>
      </c>
    </row>
    <row r="103" spans="1:4" x14ac:dyDescent="0.3">
      <c r="A103" s="4" t="s">
        <v>195</v>
      </c>
      <c r="B103" s="4" t="s">
        <v>200</v>
      </c>
      <c r="C103" s="9">
        <v>153.40863038682787</v>
      </c>
      <c r="D103" s="4" t="s">
        <v>208</v>
      </c>
    </row>
    <row r="104" spans="1:4" x14ac:dyDescent="0.3">
      <c r="A104" s="4" t="s">
        <v>196</v>
      </c>
      <c r="B104" s="4" t="s">
        <v>201</v>
      </c>
      <c r="C104" s="9">
        <v>22.311893361123985</v>
      </c>
      <c r="D104" s="4" t="s">
        <v>207</v>
      </c>
    </row>
    <row r="105" spans="1:4" x14ac:dyDescent="0.3">
      <c r="A105" s="4" t="s">
        <v>197</v>
      </c>
      <c r="B105" s="4" t="s">
        <v>200</v>
      </c>
      <c r="C105" s="9">
        <v>117.3235299024567</v>
      </c>
      <c r="D105" s="4" t="s">
        <v>206</v>
      </c>
    </row>
    <row r="106" spans="1:4" x14ac:dyDescent="0.3">
      <c r="A106" s="4" t="s">
        <v>198</v>
      </c>
      <c r="B106" s="4" t="s">
        <v>202</v>
      </c>
      <c r="C106" s="9">
        <v>122.70314593271026</v>
      </c>
      <c r="D106" s="4" t="s">
        <v>208</v>
      </c>
    </row>
  </sheetData>
  <phoneticPr fontId="4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Facture</vt:lpstr>
      <vt:lpstr>cash back</vt:lpstr>
      <vt:lpstr>menu</vt:lpstr>
      <vt:lpstr>Achats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Stéphane ROLLAND</dc:creator>
  <cp:lastModifiedBy>Stéphane ROLLAND</cp:lastModifiedBy>
  <dcterms:created xsi:type="dcterms:W3CDTF">2023-02-19T10:37:21Z</dcterms:created>
  <dcterms:modified xsi:type="dcterms:W3CDTF">2023-02-19T17:37:04Z</dcterms:modified>
</cp:coreProperties>
</file>